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FA 2018\LDF 2018\LDF 30062018\"/>
    </mc:Choice>
  </mc:AlternateContent>
  <xr:revisionPtr revIDLastSave="0" documentId="10_ncr:8100000_{4CEF7BF0-E04D-4D5F-9798-7AAE3F46588E}" xr6:coauthVersionLast="34" xr6:coauthVersionMax="34" xr10:uidLastSave="{00000000-0000-0000-0000-000000000000}"/>
  <bookViews>
    <workbookView xWindow="0" yWindow="0" windowWidth="24000" windowHeight="9735" xr2:uid="{00000000-000D-0000-FFFF-FFFF00000000}"/>
  </bookViews>
  <sheets>
    <sheet name="EAID30062018" sheetId="2" r:id="rId1"/>
  </sheets>
  <calcPr calcId="162913"/>
</workbook>
</file>

<file path=xl/calcChain.xml><?xml version="1.0" encoding="utf-8"?>
<calcChain xmlns="http://schemas.openxmlformats.org/spreadsheetml/2006/main">
  <c r="I79" i="2" l="1"/>
  <c r="F79" i="2"/>
  <c r="E79" i="2"/>
  <c r="J77" i="2"/>
  <c r="H77" i="2"/>
  <c r="H79" i="2" s="1"/>
  <c r="G77" i="2"/>
  <c r="G79" i="2" s="1"/>
  <c r="J72" i="2"/>
  <c r="H72" i="2"/>
  <c r="G72" i="2"/>
  <c r="J65" i="2"/>
  <c r="H65" i="2"/>
  <c r="G65" i="2"/>
  <c r="G63" i="2" s="1"/>
  <c r="I63" i="2"/>
  <c r="H63" i="2"/>
  <c r="F63" i="2"/>
  <c r="E63" i="2"/>
  <c r="J62" i="2"/>
  <c r="G62" i="2"/>
  <c r="J61" i="2"/>
  <c r="G61" i="2"/>
  <c r="I60" i="2"/>
  <c r="H60" i="2" s="1"/>
  <c r="F60" i="2"/>
  <c r="E60" i="2"/>
  <c r="J60" i="2" s="1"/>
  <c r="J59" i="2"/>
  <c r="H59" i="2"/>
  <c r="G59" i="2"/>
  <c r="I58" i="2"/>
  <c r="H58" i="2" s="1"/>
  <c r="J57" i="2"/>
  <c r="H57" i="2"/>
  <c r="G57" i="2"/>
  <c r="J56" i="2"/>
  <c r="H56" i="2"/>
  <c r="G56" i="2"/>
  <c r="J55" i="2"/>
  <c r="H55" i="2"/>
  <c r="G55" i="2"/>
  <c r="J54" i="2"/>
  <c r="H54" i="2"/>
  <c r="G54" i="2"/>
  <c r="J53" i="2"/>
  <c r="H53" i="2"/>
  <c r="G53" i="2"/>
  <c r="I52" i="2"/>
  <c r="H52" i="2" s="1"/>
  <c r="G52" i="2"/>
  <c r="J51" i="2"/>
  <c r="H51" i="2"/>
  <c r="G51" i="2"/>
  <c r="J50" i="2"/>
  <c r="H50" i="2"/>
  <c r="G50" i="2"/>
  <c r="G49" i="2"/>
  <c r="F49" i="2"/>
  <c r="E49" i="2"/>
  <c r="E69" i="2" s="1"/>
  <c r="I39" i="2"/>
  <c r="J39" i="2" s="1"/>
  <c r="H39" i="2"/>
  <c r="G39" i="2"/>
  <c r="F39" i="2"/>
  <c r="E39" i="2"/>
  <c r="J38" i="2"/>
  <c r="I37" i="2"/>
  <c r="H37" i="2"/>
  <c r="G37" i="2"/>
  <c r="F37" i="2"/>
  <c r="E37" i="2"/>
  <c r="J36" i="2"/>
  <c r="G36" i="2"/>
  <c r="J35" i="2"/>
  <c r="H35" i="2"/>
  <c r="G35" i="2"/>
  <c r="H34" i="2"/>
  <c r="G34" i="2"/>
  <c r="J33" i="2"/>
  <c r="H33" i="2"/>
  <c r="G33" i="2"/>
  <c r="J32" i="2"/>
  <c r="H32" i="2"/>
  <c r="G32" i="2"/>
  <c r="H31" i="2"/>
  <c r="G31" i="2"/>
  <c r="I30" i="2"/>
  <c r="F30" i="2"/>
  <c r="E30" i="2"/>
  <c r="J29" i="2"/>
  <c r="H29" i="2"/>
  <c r="G29" i="2"/>
  <c r="J28" i="2"/>
  <c r="H28" i="2"/>
  <c r="G28" i="2"/>
  <c r="J27" i="2"/>
  <c r="H27" i="2"/>
  <c r="G27" i="2"/>
  <c r="J26" i="2"/>
  <c r="H26" i="2"/>
  <c r="G26" i="2"/>
  <c r="J25" i="2"/>
  <c r="G25" i="2"/>
  <c r="I24" i="2"/>
  <c r="H24" i="2" s="1"/>
  <c r="G24" i="2"/>
  <c r="J23" i="2"/>
  <c r="H23" i="2"/>
  <c r="G23" i="2"/>
  <c r="J22" i="2"/>
  <c r="H22" i="2"/>
  <c r="G22" i="2"/>
  <c r="J21" i="2"/>
  <c r="H21" i="2"/>
  <c r="G21" i="2"/>
  <c r="J20" i="2"/>
  <c r="H20" i="2"/>
  <c r="G20" i="2"/>
  <c r="J19" i="2"/>
  <c r="H19" i="2"/>
  <c r="G19" i="2"/>
  <c r="I17" i="2"/>
  <c r="J17" i="2" s="1"/>
  <c r="F17" i="2"/>
  <c r="E17" i="2"/>
  <c r="J16" i="2"/>
  <c r="H16" i="2"/>
  <c r="G16" i="2"/>
  <c r="I15" i="2"/>
  <c r="H15" i="2" s="1"/>
  <c r="E15" i="2"/>
  <c r="E43" i="2" s="1"/>
  <c r="J14" i="2"/>
  <c r="H14" i="2"/>
  <c r="G14" i="2"/>
  <c r="J13" i="2"/>
  <c r="H13" i="2"/>
  <c r="G13" i="2"/>
  <c r="J12" i="2"/>
  <c r="H12" i="2"/>
  <c r="G12" i="2"/>
  <c r="J11" i="2"/>
  <c r="H11" i="2"/>
  <c r="G11" i="2"/>
  <c r="I10" i="2"/>
  <c r="G10" i="2"/>
  <c r="J24" i="2" l="1"/>
  <c r="F43" i="2"/>
  <c r="G60" i="2"/>
  <c r="G58" i="2" s="1"/>
  <c r="J30" i="2"/>
  <c r="J63" i="2"/>
  <c r="H17" i="2"/>
  <c r="J37" i="2"/>
  <c r="H49" i="2"/>
  <c r="H69" i="2" s="1"/>
  <c r="G17" i="2"/>
  <c r="I43" i="2"/>
  <c r="H30" i="2"/>
  <c r="G30" i="2"/>
  <c r="E74" i="2"/>
  <c r="J79" i="2"/>
  <c r="G69" i="2"/>
  <c r="J10" i="2"/>
  <c r="J52" i="2"/>
  <c r="F58" i="2"/>
  <c r="F69" i="2" s="1"/>
  <c r="F74" i="2" s="1"/>
  <c r="J58" i="2"/>
  <c r="J15" i="2"/>
  <c r="I49" i="2"/>
  <c r="H10" i="2"/>
  <c r="G15" i="2"/>
  <c r="G43" i="2" l="1"/>
  <c r="G74" i="2" s="1"/>
  <c r="H43" i="2"/>
  <c r="H74" i="2" s="1"/>
  <c r="J49" i="2"/>
  <c r="J69" i="2" s="1"/>
  <c r="I69" i="2"/>
  <c r="I74" i="2" s="1"/>
  <c r="J43" i="2"/>
  <c r="J74" i="2" l="1"/>
  <c r="J46" i="2"/>
</calcChain>
</file>

<file path=xl/sharedStrings.xml><?xml version="1.0" encoding="utf-8"?>
<sst xmlns="http://schemas.openxmlformats.org/spreadsheetml/2006/main" count="79" uniqueCount="78">
  <si>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</si>
  <si>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</si>
  <si>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</si>
  <si>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</si>
  <si>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</si>
  <si>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</si>
  <si>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</si>
  <si>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</si>
  <si>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</si>
  <si>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</si>
  <si>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</si>
  <si>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</si>
  <si>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</si>
  <si>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</si>
  <si>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</si>
  <si>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</si>
  <si>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</si>
  <si>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</si>
  <si>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</si>
  <si>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</si>
  <si>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</si>
  <si>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</si>
  <si>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</si>
  <si>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</si>
  <si>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</si>
  <si>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</si>
  <si>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</si>
  <si>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</si>
  <si>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</si>
  <si>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</si>
  <si>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</si>
  <si>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</si>
  <si>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</si>
  <si>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</si>
  <si>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</si>
  <si>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</si>
  <si>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</si>
  <si>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</si>
  <si>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</si>
  <si>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</si>
  <si>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</si>
  <si>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</si>
  <si>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</si>
  <si>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</si>
  <si>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</si>
  <si>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</si>
  <si>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</si>
  <si>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</si>
  <si>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</si>
  <si>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</si>
  <si>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</si>
  <si>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</si>
  <si>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</si>
  <si>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</si>
  <si>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</si>
  <si>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</si>
  <si>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</si>
  <si>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</si>
  <si>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</si>
  <si>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</si>
  <si>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</si>
  <si>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</si>
  <si>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</si>
  <si>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</si>
  <si>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</si>
  <si>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</si>
  <si>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</si>
  <si>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</si>
  <si>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</si>
  <si>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</si>
  <si>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</si>
  <si>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</si>
  <si>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</si>
  <si>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</si>
  <si>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 Ingresos Detallado - LDF</t>
  </si>
  <si>
    <t xml:space="preserve"> </t>
  </si>
  <si>
    <t>ESTADO DE MICHOACAN DE OCAMPO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</si>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</sst>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 vertical="center"/>
    </xf>
    <xf numFmtId="43" fontId="5" fillId="0" borderId="5" xfId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 wrapText="1"/>
    </xf>
    <xf numFmtId="164" fontId="2" fillId="0" borderId="17" xfId="1" applyNumberFormat="1" applyFont="1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43" fontId="5" fillId="3" borderId="5" xfId="1" applyFont="1" applyFill="1" applyBorder="1" applyAlignment="1">
      <alignment horizontal="center" vertical="center"/>
    </xf>
    <xf numFmtId="43" fontId="6" fillId="0" borderId="5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0" fontId="6" fillId="0" borderId="5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horizontal="justify" vertical="center"/>
    </xf>
    <xf numFmtId="164" fontId="2" fillId="0" borderId="5" xfId="1" applyNumberFormat="1" applyFont="1" applyBorder="1" applyAlignment="1">
      <alignment horizontal="justify" vertical="center"/>
    </xf>
    <xf numFmtId="0" fontId="7" fillId="0" borderId="0" xfId="0" applyFont="1"/>
    <xf numFmtId="164" fontId="2" fillId="0" borderId="5" xfId="1" applyNumberFormat="1" applyFont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justify" vertical="center"/>
    </xf>
    <xf numFmtId="164" fontId="4" fillId="0" borderId="16" xfId="1" applyNumberFormat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164" fontId="6" fillId="4" borderId="5" xfId="1" applyNumberFormat="1" applyFont="1" applyFill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164" fontId="4" fillId="0" borderId="17" xfId="1" applyNumberFormat="1" applyFont="1" applyBorder="1" applyAlignment="1">
      <alignment vertical="center"/>
    </xf>
    <xf numFmtId="43" fontId="6" fillId="3" borderId="5" xfId="1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justify" vertical="center"/>
    </xf>
    <xf numFmtId="164" fontId="2" fillId="3" borderId="17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workbookViewId="0">
      <selection activeCell="F12" sqref="F12"/>
    </sheetView>
  </sheetViews>
  <sheetFormatPr baseColWidth="10" defaultRowHeight="15" x14ac:dyDescent="0.25"/>
  <cols>
    <col min="1" max="1" width="1.28515625" customWidth="1"/>
    <col min="2" max="2" width="2.5703125" customWidth="1"/>
    <col min="3" max="3" width="3.85546875" customWidth="1"/>
    <col min="4" max="4" width="40" customWidth="1"/>
    <col min="5" max="5" width="14.5703125" customWidth="1"/>
    <col min="6" max="6" width="13.42578125" customWidth="1"/>
    <col min="7" max="7" width="14.42578125" customWidth="1"/>
    <col min="8" max="8" width="14.5703125" customWidth="1"/>
    <col min="9" max="9" width="18.140625" customWidth="1"/>
    <col min="10" max="10" width="14.42578125" customWidth="1"/>
  </cols>
  <sheetData>
    <row r="1" spans="1:10" ht="15.75" thickBot="1" x14ac:dyDescent="0.3">
      <c r="A1">
        <v>0</v>
      </c>
      <c r="B1" s="1"/>
      <c r="C1" s="36"/>
    </row>
    <row r="2" spans="1:10" x14ac:dyDescent="0.25">
      <c r="B2" s="40" t="s">
        <v>76</v>
      </c>
      <c r="C2" s="41"/>
      <c r="D2" s="41"/>
      <c r="E2" s="41"/>
      <c r="F2" s="41"/>
      <c r="G2" s="41"/>
      <c r="H2" s="41"/>
      <c r="I2" s="41"/>
      <c r="J2" s="42"/>
    </row>
    <row r="3" spans="1:10" x14ac:dyDescent="0.25">
      <c r="B3" s="43" t="s">
        <v>74</v>
      </c>
      <c r="C3" s="44"/>
      <c r="D3" s="44"/>
      <c r="E3" s="44"/>
      <c r="F3" s="44"/>
      <c r="G3" s="44"/>
      <c r="H3" s="44"/>
      <c r="I3" s="44"/>
      <c r="J3" s="45"/>
    </row>
    <row r="4" spans="1:10" x14ac:dyDescent="0.25">
      <c r="B4" s="43" t="s">
        <v>77</v>
      </c>
      <c r="C4" s="44"/>
      <c r="D4" s="44"/>
      <c r="E4" s="44"/>
      <c r="F4" s="44"/>
      <c r="G4" s="44"/>
      <c r="H4" s="44"/>
      <c r="I4" s="44"/>
      <c r="J4" s="45"/>
    </row>
    <row r="5" spans="1:10" ht="15.75" thickBot="1" x14ac:dyDescent="0.3">
      <c r="B5" s="46" t="s">
        <v>0</v>
      </c>
      <c r="C5" s="47"/>
      <c r="D5" s="47"/>
      <c r="E5" s="47"/>
      <c r="F5" s="47"/>
      <c r="G5" s="47"/>
      <c r="H5" s="47"/>
      <c r="I5" s="47"/>
      <c r="J5" s="48"/>
    </row>
    <row r="6" spans="1:10" ht="15.75" thickBot="1" x14ac:dyDescent="0.3">
      <c r="B6" s="49"/>
      <c r="C6" s="50"/>
      <c r="D6" s="51"/>
      <c r="E6" s="52" t="s">
        <v>1</v>
      </c>
      <c r="F6" s="53"/>
      <c r="G6" s="53"/>
      <c r="H6" s="53"/>
      <c r="I6" s="54"/>
      <c r="J6" s="55" t="s">
        <v>2</v>
      </c>
    </row>
    <row r="7" spans="1:10" x14ac:dyDescent="0.25">
      <c r="B7" s="58" t="s">
        <v>3</v>
      </c>
      <c r="C7" s="59"/>
      <c r="D7" s="60"/>
      <c r="E7" s="55" t="s">
        <v>4</v>
      </c>
      <c r="F7" s="61" t="s">
        <v>5</v>
      </c>
      <c r="G7" s="55" t="s">
        <v>6</v>
      </c>
      <c r="H7" s="55" t="s">
        <v>7</v>
      </c>
      <c r="I7" s="55" t="s">
        <v>8</v>
      </c>
      <c r="J7" s="56"/>
    </row>
    <row r="8" spans="1:10" ht="15.75" thickBot="1" x14ac:dyDescent="0.3">
      <c r="B8" s="46" t="s">
        <v>9</v>
      </c>
      <c r="C8" s="47"/>
      <c r="D8" s="48"/>
      <c r="E8" s="57"/>
      <c r="F8" s="62"/>
      <c r="G8" s="57"/>
      <c r="H8" s="57"/>
      <c r="I8" s="57"/>
      <c r="J8" s="57"/>
    </row>
    <row r="9" spans="1:10" x14ac:dyDescent="0.25">
      <c r="B9" s="65" t="s">
        <v>10</v>
      </c>
      <c r="C9" s="66"/>
      <c r="D9" s="67"/>
      <c r="E9" s="3"/>
      <c r="F9" s="5"/>
      <c r="G9" s="4"/>
      <c r="H9" s="5"/>
      <c r="I9" s="6"/>
      <c r="J9" s="2"/>
    </row>
    <row r="10" spans="1:10" x14ac:dyDescent="0.25">
      <c r="B10" s="38"/>
      <c r="C10" s="68" t="s">
        <v>11</v>
      </c>
      <c r="D10" s="69"/>
      <c r="E10" s="6">
        <v>1549672410</v>
      </c>
      <c r="F10" s="6"/>
      <c r="G10" s="6">
        <f>SUM(E10:F10)</f>
        <v>1549672410</v>
      </c>
      <c r="H10" s="6">
        <f>+I10</f>
        <v>462989616.31</v>
      </c>
      <c r="I10" s="6">
        <f>460118482.96+2871133.35</f>
        <v>462989616.31</v>
      </c>
      <c r="J10" s="7">
        <f>+I10-E10</f>
        <v>-1086682793.6900001</v>
      </c>
    </row>
    <row r="11" spans="1:10" x14ac:dyDescent="0.25">
      <c r="B11" s="38"/>
      <c r="C11" s="68" t="s">
        <v>12</v>
      </c>
      <c r="D11" s="69"/>
      <c r="E11" s="6">
        <v>0</v>
      </c>
      <c r="F11" s="6"/>
      <c r="G11" s="6">
        <f t="shared" ref="G11:G16" si="0">SUM(E11:F11)</f>
        <v>0</v>
      </c>
      <c r="H11" s="6">
        <f t="shared" ref="H11:H16" si="1">+I11</f>
        <v>0</v>
      </c>
      <c r="I11" s="6">
        <v>0</v>
      </c>
      <c r="J11" s="7">
        <f t="shared" ref="J11:J39" si="2">+I11-E11</f>
        <v>0</v>
      </c>
    </row>
    <row r="12" spans="1:10" x14ac:dyDescent="0.25">
      <c r="B12" s="38"/>
      <c r="C12" s="68" t="s">
        <v>13</v>
      </c>
      <c r="D12" s="69"/>
      <c r="E12" s="6">
        <v>0</v>
      </c>
      <c r="F12" s="6">
        <v>11330846</v>
      </c>
      <c r="G12" s="6">
        <f>SUM(E12:F12)</f>
        <v>11330846</v>
      </c>
      <c r="H12" s="6">
        <f>+I12</f>
        <v>8718627.3399999999</v>
      </c>
      <c r="I12" s="6">
        <v>8718627.3399999999</v>
      </c>
      <c r="J12" s="7">
        <f t="shared" si="2"/>
        <v>8718627.3399999999</v>
      </c>
    </row>
    <row r="13" spans="1:10" x14ac:dyDescent="0.25">
      <c r="B13" s="38"/>
      <c r="C13" s="68" t="s">
        <v>14</v>
      </c>
      <c r="D13" s="69"/>
      <c r="E13" s="6">
        <v>2268238514</v>
      </c>
      <c r="F13" s="6"/>
      <c r="G13" s="6">
        <f>SUM(E13:F13)</f>
        <v>2268238514</v>
      </c>
      <c r="H13" s="6">
        <f t="shared" si="1"/>
        <v>1278347047.46</v>
      </c>
      <c r="I13" s="6">
        <v>1278347047.46</v>
      </c>
      <c r="J13" s="7">
        <f t="shared" si="2"/>
        <v>-989891466.53999996</v>
      </c>
    </row>
    <row r="14" spans="1:10" x14ac:dyDescent="0.25">
      <c r="B14" s="38"/>
      <c r="C14" s="68" t="s">
        <v>15</v>
      </c>
      <c r="D14" s="69"/>
      <c r="E14" s="6">
        <v>102561102</v>
      </c>
      <c r="F14" s="6">
        <v>24136022</v>
      </c>
      <c r="G14" s="6">
        <f t="shared" si="0"/>
        <v>126697124</v>
      </c>
      <c r="H14" s="6">
        <f t="shared" si="1"/>
        <v>148522196.59999999</v>
      </c>
      <c r="I14" s="6">
        <v>148522196.59999999</v>
      </c>
      <c r="J14" s="7">
        <f t="shared" si="2"/>
        <v>45961094.599999994</v>
      </c>
    </row>
    <row r="15" spans="1:10" x14ac:dyDescent="0.25">
      <c r="B15" s="38"/>
      <c r="C15" s="68" t="s">
        <v>16</v>
      </c>
      <c r="D15" s="69"/>
      <c r="E15" s="6">
        <f>531724620-E34</f>
        <v>465761231</v>
      </c>
      <c r="F15" s="6"/>
      <c r="G15" s="6">
        <f t="shared" si="0"/>
        <v>465761231</v>
      </c>
      <c r="H15" s="6">
        <f t="shared" si="1"/>
        <v>163100788.74000001</v>
      </c>
      <c r="I15" s="6">
        <f>187775477.86-I31-I34</f>
        <v>163100788.74000001</v>
      </c>
      <c r="J15" s="7">
        <f t="shared" si="2"/>
        <v>-302660442.25999999</v>
      </c>
    </row>
    <row r="16" spans="1:10" x14ac:dyDescent="0.25">
      <c r="B16" s="38"/>
      <c r="C16" s="63" t="s">
        <v>17</v>
      </c>
      <c r="D16" s="64"/>
      <c r="E16" s="8">
        <v>55745560</v>
      </c>
      <c r="F16" s="6">
        <v>12584553</v>
      </c>
      <c r="G16" s="8">
        <f t="shared" si="0"/>
        <v>68330113</v>
      </c>
      <c r="H16" s="6">
        <f t="shared" si="1"/>
        <v>55476448.119999997</v>
      </c>
      <c r="I16" s="6">
        <v>55476448.119999997</v>
      </c>
      <c r="J16" s="7">
        <f t="shared" si="2"/>
        <v>-269111.88000000268</v>
      </c>
    </row>
    <row r="17" spans="2:10" x14ac:dyDescent="0.25">
      <c r="B17" s="74"/>
      <c r="C17" s="75" t="s">
        <v>18</v>
      </c>
      <c r="D17" s="73"/>
      <c r="E17" s="24">
        <f>SUM(E19:E29)</f>
        <v>23553030882</v>
      </c>
      <c r="F17" s="24">
        <f>SUM(F19:F29)</f>
        <v>878279701</v>
      </c>
      <c r="G17" s="24">
        <f t="shared" ref="G17:H17" si="3">SUM(G19:G29)</f>
        <v>24431310583</v>
      </c>
      <c r="H17" s="24">
        <f t="shared" si="3"/>
        <v>13886382138.24</v>
      </c>
      <c r="I17" s="24">
        <f>SUM(I19:I29)</f>
        <v>13886382138.24</v>
      </c>
      <c r="J17" s="25">
        <f t="shared" si="2"/>
        <v>-9666648743.7600002</v>
      </c>
    </row>
    <row r="18" spans="2:10" x14ac:dyDescent="0.25">
      <c r="B18" s="74"/>
      <c r="C18" s="68" t="s">
        <v>19</v>
      </c>
      <c r="D18" s="69"/>
      <c r="E18" s="24"/>
      <c r="F18" s="24"/>
      <c r="G18" s="24"/>
      <c r="H18" s="24"/>
      <c r="I18" s="24"/>
      <c r="J18" s="25"/>
    </row>
    <row r="19" spans="2:10" x14ac:dyDescent="0.25">
      <c r="B19" s="38"/>
      <c r="C19" s="34"/>
      <c r="D19" s="35" t="s">
        <v>20</v>
      </c>
      <c r="E19" s="6">
        <v>18483686577</v>
      </c>
      <c r="F19" s="6">
        <v>540839313</v>
      </c>
      <c r="G19" s="6">
        <f>SUM(E19:F19)</f>
        <v>19024525890</v>
      </c>
      <c r="H19" s="6">
        <f t="shared" ref="H19:H29" si="4">+I19</f>
        <v>10836247238</v>
      </c>
      <c r="I19" s="6">
        <v>10836247238</v>
      </c>
      <c r="J19" s="7">
        <f t="shared" si="2"/>
        <v>-7647439339</v>
      </c>
    </row>
    <row r="20" spans="2:10" x14ac:dyDescent="0.25">
      <c r="B20" s="38"/>
      <c r="C20" s="34"/>
      <c r="D20" s="35" t="s">
        <v>21</v>
      </c>
      <c r="E20" s="6">
        <v>1287045072</v>
      </c>
      <c r="F20" s="6">
        <v>6015050</v>
      </c>
      <c r="G20" s="6">
        <f t="shared" ref="G20:G36" si="5">SUM(E20:F20)</f>
        <v>1293060122</v>
      </c>
      <c r="H20" s="6">
        <f t="shared" si="4"/>
        <v>686617591</v>
      </c>
      <c r="I20" s="6">
        <v>686617591</v>
      </c>
      <c r="J20" s="7">
        <f t="shared" si="2"/>
        <v>-600427481</v>
      </c>
    </row>
    <row r="21" spans="2:10" x14ac:dyDescent="0.25">
      <c r="B21" s="38"/>
      <c r="C21" s="34"/>
      <c r="D21" s="35" t="s">
        <v>22</v>
      </c>
      <c r="E21" s="6">
        <v>875730598</v>
      </c>
      <c r="F21" s="6">
        <v>4798714</v>
      </c>
      <c r="G21" s="6">
        <f t="shared" si="5"/>
        <v>880529312</v>
      </c>
      <c r="H21" s="6">
        <f t="shared" si="4"/>
        <v>428121213</v>
      </c>
      <c r="I21" s="6">
        <v>428121213</v>
      </c>
      <c r="J21" s="7">
        <f t="shared" si="2"/>
        <v>-447609385</v>
      </c>
    </row>
    <row r="22" spans="2:10" x14ac:dyDescent="0.25">
      <c r="B22" s="38"/>
      <c r="C22" s="34"/>
      <c r="D22" s="35" t="s">
        <v>23</v>
      </c>
      <c r="E22" s="6">
        <v>442010150</v>
      </c>
      <c r="F22" s="6">
        <v>-14396493</v>
      </c>
      <c r="G22" s="6">
        <f t="shared" si="5"/>
        <v>427613657</v>
      </c>
      <c r="H22" s="6">
        <f t="shared" si="4"/>
        <v>207749742</v>
      </c>
      <c r="I22" s="6">
        <v>207749742</v>
      </c>
      <c r="J22" s="7">
        <f t="shared" si="2"/>
        <v>-234260408</v>
      </c>
    </row>
    <row r="23" spans="2:10" x14ac:dyDescent="0.25">
      <c r="B23" s="38"/>
      <c r="C23" s="34"/>
      <c r="D23" s="35" t="s">
        <v>24</v>
      </c>
      <c r="E23" s="6"/>
      <c r="F23" s="6"/>
      <c r="G23" s="6">
        <f t="shared" si="5"/>
        <v>0</v>
      </c>
      <c r="H23" s="6">
        <f t="shared" si="4"/>
        <v>0</v>
      </c>
      <c r="I23" s="6"/>
      <c r="J23" s="7">
        <f t="shared" si="2"/>
        <v>0</v>
      </c>
    </row>
    <row r="24" spans="2:10" x14ac:dyDescent="0.25">
      <c r="B24" s="38"/>
      <c r="C24" s="34"/>
      <c r="D24" s="35" t="s">
        <v>25</v>
      </c>
      <c r="E24" s="6">
        <v>403986180</v>
      </c>
      <c r="F24" s="6">
        <v>22282227</v>
      </c>
      <c r="G24" s="6">
        <f t="shared" si="5"/>
        <v>426268407</v>
      </c>
      <c r="H24" s="6">
        <f t="shared" si="4"/>
        <v>255792564</v>
      </c>
      <c r="I24" s="6">
        <f>255792564</f>
        <v>255792564</v>
      </c>
      <c r="J24" s="7">
        <f t="shared" si="2"/>
        <v>-148193616</v>
      </c>
    </row>
    <row r="25" spans="2:10" x14ac:dyDescent="0.25">
      <c r="B25" s="38"/>
      <c r="C25" s="34"/>
      <c r="D25" s="35" t="s">
        <v>26</v>
      </c>
      <c r="E25" s="6">
        <v>0</v>
      </c>
      <c r="F25" s="6"/>
      <c r="G25" s="6">
        <f t="shared" si="5"/>
        <v>0</v>
      </c>
      <c r="H25" s="6">
        <v>0</v>
      </c>
      <c r="I25" s="6"/>
      <c r="J25" s="7">
        <f t="shared" si="2"/>
        <v>0</v>
      </c>
    </row>
    <row r="26" spans="2:10" x14ac:dyDescent="0.25">
      <c r="B26" s="38"/>
      <c r="C26" s="34"/>
      <c r="D26" s="35" t="s">
        <v>27</v>
      </c>
      <c r="E26" s="6">
        <v>0</v>
      </c>
      <c r="F26" s="6"/>
      <c r="G26" s="6">
        <f t="shared" si="5"/>
        <v>0</v>
      </c>
      <c r="H26" s="6">
        <f t="shared" si="4"/>
        <v>0</v>
      </c>
      <c r="I26" s="6"/>
      <c r="J26" s="7">
        <f t="shared" si="2"/>
        <v>0</v>
      </c>
    </row>
    <row r="27" spans="2:10" x14ac:dyDescent="0.25">
      <c r="B27" s="38"/>
      <c r="C27" s="34"/>
      <c r="D27" s="35" t="s">
        <v>28</v>
      </c>
      <c r="E27" s="6">
        <v>763883174</v>
      </c>
      <c r="F27" s="6">
        <v>2</v>
      </c>
      <c r="G27" s="6">
        <f t="shared" si="5"/>
        <v>763883176</v>
      </c>
      <c r="H27" s="6">
        <f t="shared" si="4"/>
        <v>411783890.24000001</v>
      </c>
      <c r="I27" s="6">
        <v>411783890.24000001</v>
      </c>
      <c r="J27" s="7">
        <f t="shared" si="2"/>
        <v>-352099283.75999999</v>
      </c>
    </row>
    <row r="28" spans="2:10" x14ac:dyDescent="0.25">
      <c r="B28" s="38"/>
      <c r="C28" s="34"/>
      <c r="D28" s="35" t="s">
        <v>29</v>
      </c>
      <c r="E28" s="6">
        <v>1296689131</v>
      </c>
      <c r="F28" s="6">
        <v>318740888</v>
      </c>
      <c r="G28" s="6">
        <f t="shared" si="5"/>
        <v>1615430019</v>
      </c>
      <c r="H28" s="6">
        <f t="shared" si="4"/>
        <v>1060069900</v>
      </c>
      <c r="I28" s="6">
        <v>1060069900</v>
      </c>
      <c r="J28" s="7">
        <f t="shared" si="2"/>
        <v>-236619231</v>
      </c>
    </row>
    <row r="29" spans="2:10" ht="17.25" customHeight="1" x14ac:dyDescent="0.25">
      <c r="B29" s="38"/>
      <c r="C29" s="34"/>
      <c r="D29" s="37" t="s">
        <v>30</v>
      </c>
      <c r="E29" s="6">
        <v>0</v>
      </c>
      <c r="F29" s="6"/>
      <c r="G29" s="6">
        <f t="shared" si="5"/>
        <v>0</v>
      </c>
      <c r="H29" s="6">
        <f t="shared" si="4"/>
        <v>0</v>
      </c>
      <c r="I29" s="6"/>
      <c r="J29" s="7">
        <f t="shared" si="2"/>
        <v>0</v>
      </c>
    </row>
    <row r="30" spans="2:10" ht="18.75" customHeight="1" x14ac:dyDescent="0.25">
      <c r="B30" s="38"/>
      <c r="C30" s="70" t="s">
        <v>31</v>
      </c>
      <c r="D30" s="71"/>
      <c r="E30" s="7">
        <f>SUM(E31:E35)</f>
        <v>362259257</v>
      </c>
      <c r="F30" s="7">
        <f>SUM(F31:F35)</f>
        <v>35043499</v>
      </c>
      <c r="G30" s="7">
        <f t="shared" ref="G30:H30" si="6">SUM(G31:G35)</f>
        <v>397302756</v>
      </c>
      <c r="H30" s="7">
        <f t="shared" si="6"/>
        <v>204195398.12</v>
      </c>
      <c r="I30" s="7">
        <f>SUM(I31:I35)</f>
        <v>204195398.12</v>
      </c>
      <c r="J30" s="7">
        <f t="shared" si="2"/>
        <v>-158063858.88</v>
      </c>
    </row>
    <row r="31" spans="2:10" x14ac:dyDescent="0.25">
      <c r="B31" s="38"/>
      <c r="C31" s="34"/>
      <c r="D31" s="35" t="s">
        <v>32</v>
      </c>
      <c r="E31" s="6"/>
      <c r="F31" s="6"/>
      <c r="G31" s="6">
        <f t="shared" si="5"/>
        <v>0</v>
      </c>
      <c r="H31" s="6">
        <f t="shared" ref="H31:H35" si="7">+I31</f>
        <v>10922.12</v>
      </c>
      <c r="I31" s="6">
        <v>10922.12</v>
      </c>
      <c r="J31" s="7" t="s">
        <v>75</v>
      </c>
    </row>
    <row r="32" spans="2:10" x14ac:dyDescent="0.25">
      <c r="B32" s="38"/>
      <c r="C32" s="34"/>
      <c r="D32" s="35" t="s">
        <v>33</v>
      </c>
      <c r="E32" s="6">
        <v>70105181</v>
      </c>
      <c r="F32" s="6">
        <v>-5</v>
      </c>
      <c r="G32" s="6">
        <f t="shared" si="5"/>
        <v>70105176</v>
      </c>
      <c r="H32" s="6">
        <f t="shared" si="7"/>
        <v>35052588</v>
      </c>
      <c r="I32" s="6">
        <v>35052588</v>
      </c>
      <c r="J32" s="7">
        <f>+I32-E32</f>
        <v>-35052593</v>
      </c>
    </row>
    <row r="33" spans="2:10" x14ac:dyDescent="0.25">
      <c r="B33" s="38"/>
      <c r="C33" s="34"/>
      <c r="D33" s="35" t="s">
        <v>34</v>
      </c>
      <c r="E33" s="6">
        <v>224940687</v>
      </c>
      <c r="F33" s="6">
        <v>35043504</v>
      </c>
      <c r="G33" s="6">
        <f t="shared" si="5"/>
        <v>259984191</v>
      </c>
      <c r="H33" s="6">
        <f t="shared" si="7"/>
        <v>143903012</v>
      </c>
      <c r="I33" s="6">
        <v>143903012</v>
      </c>
      <c r="J33" s="7">
        <f>+I33-E33</f>
        <v>-81037675</v>
      </c>
    </row>
    <row r="34" spans="2:10" x14ac:dyDescent="0.25">
      <c r="B34" s="38"/>
      <c r="C34" s="34"/>
      <c r="D34" s="35" t="s">
        <v>35</v>
      </c>
      <c r="E34" s="6">
        <v>65963389</v>
      </c>
      <c r="F34" s="6"/>
      <c r="G34" s="6">
        <f t="shared" si="5"/>
        <v>65963389</v>
      </c>
      <c r="H34" s="6">
        <f t="shared" si="7"/>
        <v>24663767</v>
      </c>
      <c r="I34" s="6">
        <v>24663767</v>
      </c>
      <c r="J34" s="7" t="s">
        <v>75</v>
      </c>
    </row>
    <row r="35" spans="2:10" x14ac:dyDescent="0.25">
      <c r="B35" s="38"/>
      <c r="C35" s="34"/>
      <c r="D35" s="39" t="s">
        <v>36</v>
      </c>
      <c r="E35" s="26">
        <v>1250000</v>
      </c>
      <c r="F35" s="8"/>
      <c r="G35" s="8">
        <f t="shared" si="5"/>
        <v>1250000</v>
      </c>
      <c r="H35" s="8">
        <f t="shared" si="7"/>
        <v>565109</v>
      </c>
      <c r="I35" s="6">
        <v>565109</v>
      </c>
      <c r="J35" s="7">
        <f t="shared" si="2"/>
        <v>-684891</v>
      </c>
    </row>
    <row r="36" spans="2:10" x14ac:dyDescent="0.25">
      <c r="B36" s="38"/>
      <c r="C36" s="72" t="s">
        <v>37</v>
      </c>
      <c r="D36" s="73"/>
      <c r="E36" s="6"/>
      <c r="F36" s="6"/>
      <c r="G36" s="6">
        <f t="shared" si="5"/>
        <v>0</v>
      </c>
      <c r="H36" s="6"/>
      <c r="I36" s="6"/>
      <c r="J36" s="7">
        <f t="shared" si="2"/>
        <v>0</v>
      </c>
    </row>
    <row r="37" spans="2:10" x14ac:dyDescent="0.25">
      <c r="B37" s="38"/>
      <c r="C37" s="72" t="s">
        <v>38</v>
      </c>
      <c r="D37" s="73"/>
      <c r="E37" s="9">
        <f>+E38</f>
        <v>0</v>
      </c>
      <c r="F37" s="6">
        <f>+F38</f>
        <v>0</v>
      </c>
      <c r="G37" s="9">
        <f t="shared" ref="G37:I37" si="8">+G38</f>
        <v>0</v>
      </c>
      <c r="H37" s="9">
        <f t="shared" si="8"/>
        <v>0</v>
      </c>
      <c r="I37" s="7">
        <f t="shared" si="8"/>
        <v>0</v>
      </c>
      <c r="J37" s="7">
        <f t="shared" si="2"/>
        <v>0</v>
      </c>
    </row>
    <row r="38" spans="2:10" x14ac:dyDescent="0.25">
      <c r="B38" s="38"/>
      <c r="C38" s="34"/>
      <c r="D38" s="35" t="s">
        <v>39</v>
      </c>
      <c r="E38" s="2"/>
      <c r="F38" s="6">
        <v>0</v>
      </c>
      <c r="G38" s="2"/>
      <c r="H38" s="2"/>
      <c r="I38" s="6"/>
      <c r="J38" s="7">
        <f t="shared" si="2"/>
        <v>0</v>
      </c>
    </row>
    <row r="39" spans="2:10" x14ac:dyDescent="0.25">
      <c r="B39" s="38"/>
      <c r="C39" s="75" t="s">
        <v>40</v>
      </c>
      <c r="D39" s="73"/>
      <c r="E39" s="9">
        <f>SUM(E40:E41)</f>
        <v>0</v>
      </c>
      <c r="F39" s="9">
        <f t="shared" ref="F39:I39" si="9">SUM(F40:F41)</f>
        <v>0</v>
      </c>
      <c r="G39" s="9">
        <f t="shared" si="9"/>
        <v>0</v>
      </c>
      <c r="H39" s="9">
        <f t="shared" si="9"/>
        <v>0</v>
      </c>
      <c r="I39" s="27">
        <f t="shared" si="9"/>
        <v>0</v>
      </c>
      <c r="J39" s="7">
        <f t="shared" si="2"/>
        <v>0</v>
      </c>
    </row>
    <row r="40" spans="2:10" x14ac:dyDescent="0.25">
      <c r="B40" s="38"/>
      <c r="C40" s="34"/>
      <c r="D40" s="35" t="s">
        <v>41</v>
      </c>
      <c r="E40" s="2"/>
      <c r="F40" s="2"/>
      <c r="G40" s="2"/>
      <c r="H40" s="2"/>
      <c r="I40" s="3"/>
      <c r="J40" s="2"/>
    </row>
    <row r="41" spans="2:10" x14ac:dyDescent="0.25">
      <c r="B41" s="38"/>
      <c r="C41" s="34"/>
      <c r="D41" s="35" t="s">
        <v>42</v>
      </c>
      <c r="E41" s="2"/>
      <c r="F41" s="2"/>
      <c r="G41" s="2"/>
      <c r="H41" s="2"/>
      <c r="I41" s="3"/>
      <c r="J41" s="2"/>
    </row>
    <row r="42" spans="2:10" x14ac:dyDescent="0.25">
      <c r="B42" s="38"/>
      <c r="C42" s="32"/>
      <c r="D42" s="33"/>
      <c r="E42" s="2"/>
      <c r="F42" s="2"/>
      <c r="G42" s="2"/>
      <c r="H42" s="2"/>
      <c r="I42" s="3"/>
      <c r="J42" s="2"/>
    </row>
    <row r="43" spans="2:10" x14ac:dyDescent="0.25">
      <c r="B43" s="65" t="s">
        <v>43</v>
      </c>
      <c r="C43" s="66"/>
      <c r="D43" s="78"/>
      <c r="E43" s="10">
        <f>+E10+E11+E12+E13+E14+E15+E16+E17+E30+E36+E37+E39</f>
        <v>28357268956</v>
      </c>
      <c r="F43" s="11">
        <f>+F10+F11+F12+F13+F14+F15+F16+F17+F30+F36+F37+F39</f>
        <v>961374621</v>
      </c>
      <c r="G43" s="11">
        <f t="shared" ref="G43:J43" si="10">+G10+G11+G12+G13+G14+G15+G16+G17+G30+G36+G37+G39</f>
        <v>29318643577</v>
      </c>
      <c r="H43" s="11">
        <f t="shared" si="10"/>
        <v>16207732260.93</v>
      </c>
      <c r="I43" s="28">
        <f>+I10+I11+I12+I13+I14+I15+I16+I17+I30+I36+I37+I39</f>
        <v>16207732260.93</v>
      </c>
      <c r="J43" s="11">
        <f t="shared" si="10"/>
        <v>-12149536695.07</v>
      </c>
    </row>
    <row r="44" spans="2:10" x14ac:dyDescent="0.25">
      <c r="B44" s="79" t="s">
        <v>44</v>
      </c>
      <c r="C44" s="72"/>
      <c r="D44" s="73"/>
      <c r="E44" s="10"/>
      <c r="F44" s="11"/>
      <c r="G44" s="11"/>
      <c r="H44" s="11"/>
      <c r="I44" s="28"/>
      <c r="J44" s="12"/>
    </row>
    <row r="45" spans="2:10" x14ac:dyDescent="0.25">
      <c r="B45" s="74"/>
      <c r="C45" s="80"/>
      <c r="D45" s="77"/>
      <c r="E45" s="10"/>
      <c r="F45" s="11"/>
      <c r="G45" s="11"/>
      <c r="H45" s="11"/>
      <c r="I45" s="28"/>
      <c r="J45" s="12"/>
    </row>
    <row r="46" spans="2:10" x14ac:dyDescent="0.25">
      <c r="B46" s="65" t="s">
        <v>45</v>
      </c>
      <c r="C46" s="66"/>
      <c r="D46" s="78"/>
      <c r="E46" s="13"/>
      <c r="F46" s="13"/>
      <c r="G46" s="13"/>
      <c r="H46" s="13"/>
      <c r="I46" s="29"/>
      <c r="J46" s="31">
        <f>+J43</f>
        <v>-12149536695.07</v>
      </c>
    </row>
    <row r="47" spans="2:10" x14ac:dyDescent="0.25">
      <c r="B47" s="38"/>
      <c r="C47" s="32"/>
      <c r="D47" s="33"/>
      <c r="E47" s="14"/>
      <c r="F47" s="15"/>
      <c r="G47" s="15"/>
      <c r="H47" s="15"/>
      <c r="I47" s="14"/>
      <c r="J47" s="15"/>
    </row>
    <row r="48" spans="2:10" x14ac:dyDescent="0.25">
      <c r="B48" s="65" t="s">
        <v>46</v>
      </c>
      <c r="C48" s="66"/>
      <c r="D48" s="78"/>
      <c r="E48" s="3"/>
      <c r="F48" s="3"/>
      <c r="G48" s="3"/>
      <c r="H48" s="3"/>
      <c r="I48" s="3"/>
      <c r="J48" s="3"/>
    </row>
    <row r="49" spans="1:10" x14ac:dyDescent="0.25">
      <c r="B49" s="38"/>
      <c r="C49" s="68" t="s">
        <v>47</v>
      </c>
      <c r="D49" s="69"/>
      <c r="E49" s="7">
        <f>SUM(E50:E57)</f>
        <v>30079350453</v>
      </c>
      <c r="F49" s="7">
        <f>SUM(F50:F57)</f>
        <v>16523998</v>
      </c>
      <c r="G49" s="7">
        <f t="shared" ref="G49:H49" si="11">SUM(G50:G57)</f>
        <v>30095874451</v>
      </c>
      <c r="H49" s="7">
        <f t="shared" si="11"/>
        <v>14697686257.459999</v>
      </c>
      <c r="I49" s="28">
        <f>SUM(I50:I57)</f>
        <v>14697686257.459999</v>
      </c>
      <c r="J49" s="7">
        <f t="shared" ref="J49:J65" si="12">+I49-E49</f>
        <v>-15381664195.540001</v>
      </c>
    </row>
    <row r="50" spans="1:10" x14ac:dyDescent="0.25">
      <c r="B50" s="38"/>
      <c r="C50" s="34"/>
      <c r="D50" s="35" t="s">
        <v>48</v>
      </c>
      <c r="E50" s="6">
        <v>17981247461</v>
      </c>
      <c r="F50" s="6">
        <v>0</v>
      </c>
      <c r="G50" s="6">
        <f t="shared" ref="G50:G57" si="13">SUM(E50:F50)</f>
        <v>17981247461</v>
      </c>
      <c r="H50" s="6">
        <f t="shared" ref="H50:H60" si="14">+I50</f>
        <v>8277594786.3400002</v>
      </c>
      <c r="I50" s="6">
        <v>8277594786.3400002</v>
      </c>
      <c r="J50" s="7">
        <f t="shared" si="12"/>
        <v>-9703652674.6599998</v>
      </c>
    </row>
    <row r="51" spans="1:10" x14ac:dyDescent="0.25">
      <c r="B51" s="38"/>
      <c r="C51" s="34"/>
      <c r="D51" s="35" t="s">
        <v>49</v>
      </c>
      <c r="E51" s="6">
        <v>3372514645</v>
      </c>
      <c r="F51" s="6">
        <v>0</v>
      </c>
      <c r="G51" s="6">
        <f t="shared" si="13"/>
        <v>3372514645</v>
      </c>
      <c r="H51" s="6">
        <f t="shared" si="14"/>
        <v>1745507382.1199999</v>
      </c>
      <c r="I51" s="6">
        <v>1745507382.1199999</v>
      </c>
      <c r="J51" s="7">
        <f t="shared" si="12"/>
        <v>-1627007262.8800001</v>
      </c>
    </row>
    <row r="52" spans="1:10" x14ac:dyDescent="0.25">
      <c r="B52" s="38"/>
      <c r="C52" s="34"/>
      <c r="D52" s="35" t="s">
        <v>50</v>
      </c>
      <c r="E52" s="6">
        <v>374854958</v>
      </c>
      <c r="F52" s="6">
        <v>-113685850</v>
      </c>
      <c r="G52" s="6">
        <f t="shared" si="13"/>
        <v>261169108</v>
      </c>
      <c r="H52" s="6">
        <f t="shared" si="14"/>
        <v>1787283852</v>
      </c>
      <c r="I52" s="6">
        <f>216644748+1570639104</f>
        <v>1787283852</v>
      </c>
      <c r="J52" s="7">
        <f t="shared" si="12"/>
        <v>1412428894</v>
      </c>
    </row>
    <row r="53" spans="1:10" ht="33.75" x14ac:dyDescent="0.25">
      <c r="B53" s="38"/>
      <c r="C53" s="34"/>
      <c r="D53" s="37" t="s">
        <v>51</v>
      </c>
      <c r="E53" s="6">
        <v>5463452599</v>
      </c>
      <c r="F53" s="6">
        <v>18518729</v>
      </c>
      <c r="G53" s="6">
        <f t="shared" si="13"/>
        <v>5481971328</v>
      </c>
      <c r="H53" s="6">
        <f t="shared" si="14"/>
        <v>1382167008</v>
      </c>
      <c r="I53" s="6">
        <v>1382167008</v>
      </c>
      <c r="J53" s="7">
        <f t="shared" si="12"/>
        <v>-4081285591</v>
      </c>
    </row>
    <row r="54" spans="1:10" x14ac:dyDescent="0.25">
      <c r="A54">
        <v>0</v>
      </c>
      <c r="B54" s="38"/>
      <c r="C54" s="34"/>
      <c r="D54" s="35" t="s">
        <v>52</v>
      </c>
      <c r="E54" s="6">
        <v>883319137</v>
      </c>
      <c r="F54" s="6">
        <v>133304321</v>
      </c>
      <c r="G54" s="6">
        <f t="shared" si="13"/>
        <v>1016623458</v>
      </c>
      <c r="H54" s="6">
        <f t="shared" si="14"/>
        <v>508311732</v>
      </c>
      <c r="I54" s="6">
        <v>508311732</v>
      </c>
      <c r="J54" s="7">
        <f t="shared" si="12"/>
        <v>-375007405</v>
      </c>
    </row>
    <row r="55" spans="1:10" x14ac:dyDescent="0.25">
      <c r="B55" s="38"/>
      <c r="C55" s="34"/>
      <c r="D55" s="35" t="s">
        <v>53</v>
      </c>
      <c r="E55" s="6">
        <v>203076163</v>
      </c>
      <c r="F55" s="6">
        <v>0</v>
      </c>
      <c r="G55" s="6">
        <f t="shared" si="13"/>
        <v>203076163</v>
      </c>
      <c r="H55" s="6">
        <f t="shared" si="14"/>
        <v>97030477</v>
      </c>
      <c r="I55" s="6">
        <v>97030477</v>
      </c>
      <c r="J55" s="7">
        <f t="shared" si="12"/>
        <v>-106045686</v>
      </c>
    </row>
    <row r="56" spans="1:10" ht="22.5" x14ac:dyDescent="0.25">
      <c r="B56" s="38"/>
      <c r="C56" s="34"/>
      <c r="D56" s="37" t="s">
        <v>54</v>
      </c>
      <c r="E56" s="6">
        <v>96713114</v>
      </c>
      <c r="F56" s="6">
        <v>4835656</v>
      </c>
      <c r="G56" s="6">
        <f t="shared" si="13"/>
        <v>101548770</v>
      </c>
      <c r="H56" s="6">
        <f t="shared" si="14"/>
        <v>60929262</v>
      </c>
      <c r="I56" s="6">
        <v>60929262</v>
      </c>
      <c r="J56" s="7">
        <f t="shared" si="12"/>
        <v>-35783852</v>
      </c>
    </row>
    <row r="57" spans="1:10" x14ac:dyDescent="0.25">
      <c r="B57" s="38"/>
      <c r="C57" s="34"/>
      <c r="D57" s="16" t="s">
        <v>55</v>
      </c>
      <c r="E57" s="6">
        <v>1704172376</v>
      </c>
      <c r="F57" s="6">
        <v>-26448858</v>
      </c>
      <c r="G57" s="6">
        <f t="shared" si="13"/>
        <v>1677723518</v>
      </c>
      <c r="H57" s="6">
        <f t="shared" si="14"/>
        <v>838861758</v>
      </c>
      <c r="I57" s="6">
        <v>838861758</v>
      </c>
      <c r="J57" s="7">
        <f t="shared" si="12"/>
        <v>-865310618</v>
      </c>
    </row>
    <row r="58" spans="1:10" x14ac:dyDescent="0.25">
      <c r="B58" s="38"/>
      <c r="C58" s="68" t="s">
        <v>56</v>
      </c>
      <c r="D58" s="69"/>
      <c r="E58" s="7">
        <v>7168792889</v>
      </c>
      <c r="F58" s="7">
        <f>+F59+F60</f>
        <v>3064550004.8400002</v>
      </c>
      <c r="G58" s="7">
        <f t="shared" ref="G58" si="15">SUM(G59:G62)</f>
        <v>10233342893.84</v>
      </c>
      <c r="H58" s="7">
        <f>+I58</f>
        <v>7946963037.2600002</v>
      </c>
      <c r="I58" s="7">
        <f>+I59+I60</f>
        <v>7946963037.2600002</v>
      </c>
      <c r="J58" s="7">
        <f t="shared" si="12"/>
        <v>778170148.26000023</v>
      </c>
    </row>
    <row r="59" spans="1:10" x14ac:dyDescent="0.25">
      <c r="B59" s="38"/>
      <c r="C59" s="34"/>
      <c r="D59" s="35" t="s">
        <v>57</v>
      </c>
      <c r="E59" s="6">
        <v>2827535774</v>
      </c>
      <c r="F59" s="6">
        <v>0</v>
      </c>
      <c r="G59" s="6">
        <f t="shared" ref="G59:G62" si="16">SUM(E59:F59)</f>
        <v>2827535774</v>
      </c>
      <c r="H59" s="6">
        <f>+I59</f>
        <v>1569734298.1199999</v>
      </c>
      <c r="I59" s="6">
        <v>1569734298.1199999</v>
      </c>
      <c r="J59" s="7">
        <f t="shared" si="12"/>
        <v>-1257801475.8800001</v>
      </c>
    </row>
    <row r="60" spans="1:10" x14ac:dyDescent="0.25">
      <c r="B60" s="38"/>
      <c r="C60" s="34"/>
      <c r="D60" s="35" t="s">
        <v>58</v>
      </c>
      <c r="E60" s="6">
        <f>+E58-E59</f>
        <v>4341257115</v>
      </c>
      <c r="F60" s="6">
        <f>3068618087-F65</f>
        <v>3064550004.8400002</v>
      </c>
      <c r="G60" s="6">
        <f t="shared" si="16"/>
        <v>7405807119.8400002</v>
      </c>
      <c r="H60" s="6">
        <f t="shared" si="14"/>
        <v>6377228739.1400003</v>
      </c>
      <c r="I60" s="6">
        <f>6381296821.14-4068082</f>
        <v>6377228739.1400003</v>
      </c>
      <c r="J60" s="7">
        <f t="shared" si="12"/>
        <v>2035971624.1400003</v>
      </c>
    </row>
    <row r="61" spans="1:10" x14ac:dyDescent="0.25">
      <c r="B61" s="38"/>
      <c r="C61" s="34"/>
      <c r="D61" s="35" t="s">
        <v>59</v>
      </c>
      <c r="E61" s="6"/>
      <c r="F61" s="6"/>
      <c r="G61" s="6">
        <f t="shared" si="16"/>
        <v>0</v>
      </c>
      <c r="H61" s="6"/>
      <c r="I61" s="6"/>
      <c r="J61" s="7">
        <f t="shared" si="12"/>
        <v>0</v>
      </c>
    </row>
    <row r="62" spans="1:10" x14ac:dyDescent="0.25">
      <c r="B62" s="38"/>
      <c r="C62" s="34"/>
      <c r="D62" s="35" t="s">
        <v>60</v>
      </c>
      <c r="E62" s="6"/>
      <c r="F62" s="6"/>
      <c r="G62" s="6">
        <f t="shared" si="16"/>
        <v>0</v>
      </c>
      <c r="H62" s="6"/>
      <c r="I62" s="6"/>
      <c r="J62" s="7">
        <f t="shared" si="12"/>
        <v>0</v>
      </c>
    </row>
    <row r="63" spans="1:10" x14ac:dyDescent="0.25">
      <c r="B63" s="38"/>
      <c r="C63" s="68" t="s">
        <v>61</v>
      </c>
      <c r="D63" s="69"/>
      <c r="E63" s="7">
        <f>SUM(E64:E65)</f>
        <v>0</v>
      </c>
      <c r="F63" s="7">
        <f>SUM(F64:F65)</f>
        <v>4068082.16</v>
      </c>
      <c r="G63" s="7">
        <f t="shared" ref="G63:H63" si="17">SUM(G64:G65)</f>
        <v>4068082.16</v>
      </c>
      <c r="H63" s="7">
        <f t="shared" si="17"/>
        <v>4068082.16</v>
      </c>
      <c r="I63" s="7">
        <f>SUM(I64:I65)</f>
        <v>4068082.16</v>
      </c>
      <c r="J63" s="7">
        <f t="shared" si="12"/>
        <v>4068082.16</v>
      </c>
    </row>
    <row r="64" spans="1:10" ht="22.5" x14ac:dyDescent="0.25">
      <c r="B64" s="38"/>
      <c r="C64" s="34"/>
      <c r="D64" s="37" t="s">
        <v>62</v>
      </c>
      <c r="E64" s="6"/>
      <c r="F64" s="6"/>
      <c r="G64" s="6"/>
      <c r="H64" s="6"/>
      <c r="I64" s="6"/>
      <c r="J64" s="7"/>
    </row>
    <row r="65" spans="1:10" x14ac:dyDescent="0.25">
      <c r="B65" s="38"/>
      <c r="C65" s="34"/>
      <c r="D65" s="35" t="s">
        <v>63</v>
      </c>
      <c r="E65" s="6"/>
      <c r="F65" s="6">
        <v>4068082.16</v>
      </c>
      <c r="G65" s="6">
        <f t="shared" ref="G65" si="18">SUM(E65:F65)</f>
        <v>4068082.16</v>
      </c>
      <c r="H65" s="6">
        <f>+I65</f>
        <v>4068082.16</v>
      </c>
      <c r="I65" s="6">
        <v>4068082.16</v>
      </c>
      <c r="J65" s="7">
        <f t="shared" si="12"/>
        <v>4068082.16</v>
      </c>
    </row>
    <row r="66" spans="1:10" x14ac:dyDescent="0.25">
      <c r="B66" s="38"/>
      <c r="C66" s="68" t="s">
        <v>64</v>
      </c>
      <c r="D66" s="69"/>
      <c r="E66" s="6"/>
      <c r="F66" s="6"/>
      <c r="G66" s="6"/>
      <c r="H66" s="6"/>
      <c r="I66" s="6"/>
      <c r="J66" s="6"/>
    </row>
    <row r="67" spans="1:10" x14ac:dyDescent="0.25">
      <c r="B67" s="38"/>
      <c r="C67" s="68" t="s">
        <v>65</v>
      </c>
      <c r="D67" s="69"/>
      <c r="E67" s="6"/>
      <c r="F67" s="6"/>
      <c r="G67" s="6"/>
      <c r="H67" s="6"/>
      <c r="I67" s="6"/>
      <c r="J67" s="6"/>
    </row>
    <row r="68" spans="1:10" x14ac:dyDescent="0.25">
      <c r="B68" s="38"/>
      <c r="C68" s="76"/>
      <c r="D68" s="77"/>
      <c r="E68" s="17"/>
      <c r="F68" s="17"/>
      <c r="G68" s="17"/>
      <c r="H68" s="17"/>
      <c r="I68" s="17"/>
      <c r="J68" s="17"/>
    </row>
    <row r="69" spans="1:10" x14ac:dyDescent="0.25">
      <c r="A69" s="19"/>
      <c r="B69" s="65" t="s">
        <v>66</v>
      </c>
      <c r="C69" s="66"/>
      <c r="D69" s="78"/>
      <c r="E69" s="18">
        <f>+E49+E58+E63+E66+E67</f>
        <v>37248143342</v>
      </c>
      <c r="F69" s="18">
        <f>+F49+F58+F63+F66+F67</f>
        <v>3085142085</v>
      </c>
      <c r="G69" s="18">
        <f t="shared" ref="G69:J69" si="19">+G49+G58+G63+G66+G67</f>
        <v>40333285427</v>
      </c>
      <c r="H69" s="18">
        <f t="shared" si="19"/>
        <v>22648717376.880001</v>
      </c>
      <c r="I69" s="30">
        <f>+I49+I58++I66+I67+I63</f>
        <v>22648717376.880001</v>
      </c>
      <c r="J69" s="18">
        <f t="shared" si="19"/>
        <v>-14599425965.120001</v>
      </c>
    </row>
    <row r="70" spans="1:10" x14ac:dyDescent="0.25">
      <c r="B70" s="38"/>
      <c r="C70" s="76"/>
      <c r="D70" s="77"/>
      <c r="E70" s="17"/>
      <c r="F70" s="17"/>
      <c r="G70" s="17"/>
      <c r="H70" s="17"/>
      <c r="I70" s="17"/>
      <c r="J70" s="17"/>
    </row>
    <row r="71" spans="1:10" x14ac:dyDescent="0.25">
      <c r="B71" s="65" t="s">
        <v>67</v>
      </c>
      <c r="C71" s="66"/>
      <c r="D71" s="78"/>
      <c r="E71" s="6"/>
      <c r="F71" s="6"/>
      <c r="G71" s="6"/>
      <c r="H71" s="6"/>
      <c r="I71" s="8"/>
      <c r="J71" s="8"/>
    </row>
    <row r="72" spans="1:10" x14ac:dyDescent="0.25">
      <c r="B72" s="38"/>
      <c r="C72" s="68" t="s">
        <v>68</v>
      </c>
      <c r="D72" s="69"/>
      <c r="E72" s="6"/>
      <c r="F72" s="6">
        <v>32353861.539999992</v>
      </c>
      <c r="G72" s="6">
        <f t="shared" ref="G72" si="20">SUM(E72:F72)</f>
        <v>32353861.539999992</v>
      </c>
      <c r="H72" s="6">
        <f t="shared" ref="H72" si="21">+I72</f>
        <v>3047887709.1599998</v>
      </c>
      <c r="I72" s="6">
        <v>3047887709.1599998</v>
      </c>
      <c r="J72" s="7">
        <f t="shared" ref="J72" si="22">+I72-E72</f>
        <v>3047887709.1599998</v>
      </c>
    </row>
    <row r="73" spans="1:10" x14ac:dyDescent="0.25">
      <c r="B73" s="38"/>
      <c r="C73" s="76"/>
      <c r="D73" s="77"/>
      <c r="E73" s="2"/>
      <c r="F73" s="2"/>
      <c r="G73" s="2"/>
      <c r="H73" s="2"/>
      <c r="I73" s="3"/>
      <c r="J73" s="2"/>
    </row>
    <row r="74" spans="1:10" x14ac:dyDescent="0.25">
      <c r="B74" s="65" t="s">
        <v>69</v>
      </c>
      <c r="C74" s="66"/>
      <c r="D74" s="78"/>
      <c r="E74" s="20">
        <f>+E43+E69+E72</f>
        <v>65605412298</v>
      </c>
      <c r="F74" s="21">
        <f>+F43+F69+F72</f>
        <v>4078870567.54</v>
      </c>
      <c r="G74" s="21">
        <f t="shared" ref="G74:J74" si="23">+G43+G69+G72</f>
        <v>69684282865.539993</v>
      </c>
      <c r="H74" s="21">
        <f t="shared" si="23"/>
        <v>41904337346.970001</v>
      </c>
      <c r="I74" s="7">
        <f>+I43+I69+I72</f>
        <v>41904337346.970001</v>
      </c>
      <c r="J74" s="20">
        <f t="shared" si="23"/>
        <v>-23701074951.030003</v>
      </c>
    </row>
    <row r="75" spans="1:10" x14ac:dyDescent="0.25">
      <c r="B75" s="38"/>
      <c r="C75" s="76"/>
      <c r="D75" s="77"/>
      <c r="E75" s="2"/>
      <c r="F75" s="2"/>
      <c r="G75" s="2"/>
      <c r="H75" s="2"/>
      <c r="I75" s="3"/>
      <c r="J75" s="2"/>
    </row>
    <row r="76" spans="1:10" x14ac:dyDescent="0.25">
      <c r="B76" s="38"/>
      <c r="C76" s="83" t="s">
        <v>70</v>
      </c>
      <c r="D76" s="78"/>
      <c r="E76" s="2"/>
      <c r="F76" s="6"/>
      <c r="G76" s="2"/>
      <c r="H76" s="2"/>
      <c r="I76" s="3"/>
      <c r="J76" s="3"/>
    </row>
    <row r="77" spans="1:10" ht="25.5" customHeight="1" x14ac:dyDescent="0.25">
      <c r="B77" s="38"/>
      <c r="C77" s="84" t="s">
        <v>71</v>
      </c>
      <c r="D77" s="85"/>
      <c r="E77" s="6"/>
      <c r="F77" s="6"/>
      <c r="G77" s="6">
        <f t="shared" ref="G77" si="24">SUM(E77:F77)</f>
        <v>0</v>
      </c>
      <c r="H77" s="6">
        <f t="shared" ref="H77" si="25">+I77</f>
        <v>0</v>
      </c>
      <c r="I77" s="6"/>
      <c r="J77" s="7">
        <f t="shared" ref="J77:J79" si="26">+I77-E77</f>
        <v>0</v>
      </c>
    </row>
    <row r="78" spans="1:10" ht="23.25" customHeight="1" x14ac:dyDescent="0.25">
      <c r="B78" s="38"/>
      <c r="C78" s="84" t="s">
        <v>72</v>
      </c>
      <c r="D78" s="85"/>
      <c r="E78" s="6"/>
      <c r="F78" s="6"/>
      <c r="G78" s="6"/>
      <c r="H78" s="6"/>
      <c r="I78" s="6"/>
      <c r="J78" s="6"/>
    </row>
    <row r="79" spans="1:10" x14ac:dyDescent="0.25">
      <c r="B79" s="38"/>
      <c r="C79" s="83" t="s">
        <v>73</v>
      </c>
      <c r="D79" s="78"/>
      <c r="E79" s="7">
        <f>SUM(E77:E78)</f>
        <v>0</v>
      </c>
      <c r="F79" s="7">
        <f t="shared" ref="F79:H79" si="27">SUM(F77:F78)</f>
        <v>0</v>
      </c>
      <c r="G79" s="7">
        <f t="shared" si="27"/>
        <v>0</v>
      </c>
      <c r="H79" s="7">
        <f t="shared" si="27"/>
        <v>0</v>
      </c>
      <c r="I79" s="7">
        <f>SUM(I77:I78)</f>
        <v>0</v>
      </c>
      <c r="J79" s="7">
        <f t="shared" si="26"/>
        <v>0</v>
      </c>
    </row>
    <row r="80" spans="1:10" ht="6.75" customHeight="1" thickBot="1" x14ac:dyDescent="0.3">
      <c r="B80" s="22"/>
      <c r="C80" s="81"/>
      <c r="D80" s="82"/>
      <c r="E80" s="23"/>
      <c r="F80" s="23"/>
      <c r="G80" s="23"/>
      <c r="H80" s="23"/>
      <c r="I80" s="23"/>
      <c r="J80" s="23"/>
    </row>
  </sheetData>
  <mergeCells count="52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C68:D68"/>
    <mergeCell ref="C39:D39"/>
    <mergeCell ref="B43:D43"/>
    <mergeCell ref="B44:D44"/>
    <mergeCell ref="B45:D45"/>
    <mergeCell ref="B46:D46"/>
    <mergeCell ref="B48:D48"/>
    <mergeCell ref="C49:D49"/>
    <mergeCell ref="C58:D58"/>
    <mergeCell ref="C63:D63"/>
    <mergeCell ref="C66:D66"/>
    <mergeCell ref="C67:D67"/>
    <mergeCell ref="C18:D18"/>
    <mergeCell ref="C30:D30"/>
    <mergeCell ref="C36:D36"/>
    <mergeCell ref="C37:D37"/>
    <mergeCell ref="B17:B18"/>
    <mergeCell ref="C17:D17"/>
    <mergeCell ref="C16:D16"/>
    <mergeCell ref="G7:G8"/>
    <mergeCell ref="H7:H8"/>
    <mergeCell ref="I7:I8"/>
    <mergeCell ref="B8:D8"/>
    <mergeCell ref="B9:D9"/>
    <mergeCell ref="C10:D10"/>
    <mergeCell ref="C11:D11"/>
    <mergeCell ref="C12:D12"/>
    <mergeCell ref="C13:D13"/>
    <mergeCell ref="C14:D14"/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</mergeCells>
  <printOptions horizontalCentered="1" verticalCentered="1"/>
  <pageMargins left="0" right="0" top="0" bottom="0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EAID30062018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Aaguirre</cp:lastModifiedBy>
  <cp:lastPrinted>2018-04-28T02:36:21Z</cp:lastPrinted>
  <dcterms:created xsi:type="dcterms:W3CDTF">2017-04-21T20:38:28Z</dcterms:created>
  <dcterms:modified xsi:type="dcterms:W3CDTF">2018-08-23T23:43:39Z</dcterms:modified>
</cp:coreProperties>
</file>