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005"/>
  </bookViews>
  <sheets>
    <sheet name="6b.Clasificación Administrativa" sheetId="8" r:id="rId1"/>
    <sheet name="fuente1" sheetId="13" state="hidden" r:id="rId2"/>
    <sheet name="fuente2" sheetId="14" state="hidden" r:id="rId3"/>
    <sheet name="fuente3" sheetId="15" state="hidden" r:id="rId4"/>
    <sheet name="BExRepositorySheet" sheetId="11" state="veryHidden" r:id="rId5"/>
  </sheets>
  <externalReferences>
    <externalReference r:id="rId6"/>
  </externalReferences>
  <definedNames>
    <definedName name="_xlnm.Print_Titles" localSheetId="0">'6b.Clasificación Administrativa'!$2:$10</definedName>
  </definedNames>
  <calcPr calcId="124519"/>
  <fileRecoveryPr autoRecover="0"/>
</workbook>
</file>

<file path=xl/calcChain.xml><?xml version="1.0" encoding="utf-8"?>
<calcChain xmlns="http://schemas.openxmlformats.org/spreadsheetml/2006/main">
  <c r="I2" i="13"/>
  <c r="F94" i="8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J2" i="13" l="1"/>
  <c r="M2"/>
  <c r="P2"/>
  <c r="O2"/>
  <c r="L2"/>
  <c r="Q2"/>
  <c r="N2"/>
  <c r="K2"/>
  <c r="G70" i="8" l="1"/>
  <c r="G78"/>
  <c r="G13"/>
  <c r="G21"/>
  <c r="G29"/>
  <c r="G37"/>
  <c r="G45"/>
  <c r="G53"/>
  <c r="G61"/>
  <c r="G69"/>
  <c r="G77"/>
  <c r="G85"/>
  <c r="G93"/>
  <c r="B12"/>
  <c r="C12"/>
  <c r="F12"/>
  <c r="E12"/>
  <c r="J3" i="13"/>
  <c r="I3"/>
  <c r="G19" i="8"/>
  <c r="G27"/>
  <c r="G35"/>
  <c r="G43"/>
  <c r="G51"/>
  <c r="G59"/>
  <c r="G67"/>
  <c r="G75"/>
  <c r="G83"/>
  <c r="G91"/>
  <c r="D12"/>
  <c r="F96"/>
  <c r="E96"/>
  <c r="D96"/>
  <c r="C96"/>
  <c r="B96"/>
  <c r="A96"/>
  <c r="G39"/>
  <c r="G47"/>
  <c r="G55"/>
  <c r="G63"/>
  <c r="G71"/>
  <c r="G79"/>
  <c r="G87"/>
  <c r="G15"/>
  <c r="G31"/>
  <c r="G23"/>
  <c r="G14"/>
  <c r="G22"/>
  <c r="G38"/>
  <c r="G30"/>
  <c r="G46"/>
  <c r="G54"/>
  <c r="G62"/>
  <c r="G86"/>
  <c r="G94"/>
  <c r="G16"/>
  <c r="G24"/>
  <c r="G32"/>
  <c r="G82"/>
  <c r="G90"/>
  <c r="G17"/>
  <c r="G25"/>
  <c r="G33"/>
  <c r="G41"/>
  <c r="G49"/>
  <c r="G57"/>
  <c r="G65"/>
  <c r="G73"/>
  <c r="G81"/>
  <c r="G89"/>
  <c r="G40"/>
  <c r="G48"/>
  <c r="G56"/>
  <c r="G64"/>
  <c r="G72"/>
  <c r="G80"/>
  <c r="G88"/>
  <c r="G18"/>
  <c r="G26"/>
  <c r="G34"/>
  <c r="G42"/>
  <c r="G50"/>
  <c r="G58"/>
  <c r="G66"/>
  <c r="G74"/>
  <c r="G20"/>
  <c r="G28"/>
  <c r="G36"/>
  <c r="G44"/>
  <c r="G52"/>
  <c r="G60"/>
  <c r="G68"/>
  <c r="G76"/>
  <c r="G84"/>
  <c r="G92"/>
  <c r="K3" i="13"/>
  <c r="N3"/>
  <c r="O3"/>
  <c r="M3"/>
  <c r="P3"/>
  <c r="Q3"/>
  <c r="L3"/>
  <c r="G96" i="8" l="1"/>
  <c r="E97"/>
  <c r="D97"/>
  <c r="C97"/>
  <c r="A97"/>
  <c r="F97"/>
  <c r="B97"/>
  <c r="G12"/>
  <c r="I4" i="13"/>
  <c r="J4"/>
  <c r="O4"/>
  <c r="M4"/>
  <c r="P4"/>
  <c r="Q4"/>
  <c r="L4"/>
  <c r="K4"/>
  <c r="N4"/>
  <c r="G97" i="8" l="1"/>
  <c r="F98"/>
  <c r="B98"/>
  <c r="E98"/>
  <c r="A98"/>
  <c r="D98"/>
  <c r="C98"/>
  <c r="J5" i="13"/>
  <c r="I5"/>
  <c r="O5"/>
  <c r="K5"/>
  <c r="P5"/>
  <c r="Q5"/>
  <c r="L5"/>
  <c r="N5"/>
  <c r="M5"/>
  <c r="G98" i="8" l="1"/>
  <c r="A99"/>
  <c r="F99"/>
  <c r="E99"/>
  <c r="C99"/>
  <c r="D99"/>
  <c r="B99"/>
  <c r="J6" i="13"/>
  <c r="I6"/>
  <c r="M6"/>
  <c r="K6"/>
  <c r="Q6"/>
  <c r="O6"/>
  <c r="L6"/>
  <c r="N6"/>
  <c r="P6"/>
  <c r="G99" i="8" l="1"/>
  <c r="F100"/>
  <c r="B100"/>
  <c r="E100"/>
  <c r="A100"/>
  <c r="D100"/>
  <c r="C100"/>
  <c r="J7" i="13"/>
  <c r="I7"/>
  <c r="F1" i="8"/>
  <c r="H1" s="1"/>
  <c r="E1"/>
  <c r="G1" s="1"/>
  <c r="D1"/>
  <c r="P7" i="13"/>
  <c r="O7"/>
  <c r="K7"/>
  <c r="M7"/>
  <c r="N7"/>
  <c r="L7"/>
  <c r="Q7"/>
  <c r="G100" i="8" l="1"/>
  <c r="E101"/>
  <c r="D101"/>
  <c r="C101"/>
  <c r="A101"/>
  <c r="F101"/>
  <c r="B101"/>
  <c r="J8" i="13"/>
  <c r="I8"/>
  <c r="A6" i="8"/>
  <c r="A7"/>
  <c r="M8" i="13"/>
  <c r="P8"/>
  <c r="Q8"/>
  <c r="N8"/>
  <c r="O8"/>
  <c r="L8"/>
  <c r="K8"/>
  <c r="G101" i="8" l="1"/>
  <c r="F102"/>
  <c r="B102"/>
  <c r="E102"/>
  <c r="A102"/>
  <c r="D102"/>
  <c r="C102"/>
  <c r="J9" i="13"/>
  <c r="I9"/>
  <c r="M9"/>
  <c r="O9"/>
  <c r="L9"/>
  <c r="P9"/>
  <c r="N9"/>
  <c r="Q9"/>
  <c r="K9"/>
  <c r="G102" i="8" l="1"/>
  <c r="A103"/>
  <c r="F103"/>
  <c r="E103"/>
  <c r="D103"/>
  <c r="C103"/>
  <c r="B103"/>
  <c r="J10" i="13"/>
  <c r="I10"/>
  <c r="O10"/>
  <c r="Q10"/>
  <c r="P10"/>
  <c r="L10"/>
  <c r="M10"/>
  <c r="K10"/>
  <c r="N10"/>
  <c r="G103" i="8" l="1"/>
  <c r="F104"/>
  <c r="B104"/>
  <c r="E104"/>
  <c r="A104"/>
  <c r="D104"/>
  <c r="C104"/>
  <c r="J11" i="13"/>
  <c r="I11"/>
  <c r="M11"/>
  <c r="Q11"/>
  <c r="O11"/>
  <c r="L11"/>
  <c r="N11"/>
  <c r="K11"/>
  <c r="P11"/>
  <c r="G104" i="8" l="1"/>
  <c r="A105"/>
  <c r="F105"/>
  <c r="E105"/>
  <c r="C105"/>
  <c r="D105"/>
  <c r="B105"/>
  <c r="J12" i="13"/>
  <c r="I12"/>
  <c r="P12"/>
  <c r="M12"/>
  <c r="N12"/>
  <c r="K12"/>
  <c r="Q12"/>
  <c r="O12"/>
  <c r="L12"/>
  <c r="G105" i="8" l="1"/>
  <c r="E106"/>
  <c r="D106"/>
  <c r="C106"/>
  <c r="A106"/>
  <c r="F106"/>
  <c r="B106"/>
  <c r="J13" i="13"/>
  <c r="I13"/>
  <c r="P13"/>
  <c r="L13"/>
  <c r="Q13"/>
  <c r="M13"/>
  <c r="N13"/>
  <c r="K13"/>
  <c r="O13"/>
  <c r="G106" i="8" l="1"/>
  <c r="E107"/>
  <c r="D107"/>
  <c r="C107"/>
  <c r="B107"/>
  <c r="A107"/>
  <c r="F107"/>
  <c r="J14" i="13"/>
  <c r="I14"/>
  <c r="L14"/>
  <c r="N14"/>
  <c r="M14"/>
  <c r="Q14"/>
  <c r="O14"/>
  <c r="K14"/>
  <c r="P14"/>
  <c r="G107" i="8" l="1"/>
  <c r="E108"/>
  <c r="D108"/>
  <c r="C108"/>
  <c r="A108"/>
  <c r="B108"/>
  <c r="F108"/>
  <c r="J15" i="13"/>
  <c r="I15"/>
  <c r="P15"/>
  <c r="Q15"/>
  <c r="M15"/>
  <c r="O15"/>
  <c r="N15"/>
  <c r="K15"/>
  <c r="L15"/>
  <c r="G108" i="8" l="1"/>
  <c r="A109"/>
  <c r="F109"/>
  <c r="E109"/>
  <c r="C109"/>
  <c r="D109"/>
  <c r="B109"/>
  <c r="J16" i="13"/>
  <c r="I16"/>
  <c r="O16"/>
  <c r="Q16"/>
  <c r="N16"/>
  <c r="K16"/>
  <c r="L16"/>
  <c r="M16"/>
  <c r="P16"/>
  <c r="G109" i="8" l="1"/>
  <c r="E110"/>
  <c r="D110"/>
  <c r="C110"/>
  <c r="B110"/>
  <c r="A110"/>
  <c r="F110"/>
  <c r="J17" i="13"/>
  <c r="I17"/>
  <c r="M17"/>
  <c r="P17"/>
  <c r="O17"/>
  <c r="N17"/>
  <c r="L17"/>
  <c r="K17"/>
  <c r="Q17"/>
  <c r="G110" i="8" l="1"/>
  <c r="E111"/>
  <c r="D111"/>
  <c r="C111"/>
  <c r="B111"/>
  <c r="F111"/>
  <c r="A111"/>
  <c r="J18" i="13"/>
  <c r="I18"/>
  <c r="P18"/>
  <c r="L18"/>
  <c r="M18"/>
  <c r="Q18"/>
  <c r="O18"/>
  <c r="K18"/>
  <c r="N18"/>
  <c r="G111" i="8" l="1"/>
  <c r="E112"/>
  <c r="D112"/>
  <c r="C112"/>
  <c r="B112"/>
  <c r="A112"/>
  <c r="F112"/>
  <c r="J19" i="13"/>
  <c r="I19"/>
  <c r="K19"/>
  <c r="M19"/>
  <c r="P19"/>
  <c r="N19"/>
  <c r="O19"/>
  <c r="L19"/>
  <c r="Q19"/>
  <c r="G112" i="8" l="1"/>
  <c r="F113"/>
  <c r="E113"/>
  <c r="D113"/>
  <c r="C113"/>
  <c r="A113"/>
  <c r="B113"/>
  <c r="J20" i="13"/>
  <c r="I20"/>
  <c r="K20"/>
  <c r="O20"/>
  <c r="P20"/>
  <c r="N20"/>
  <c r="Q20"/>
  <c r="L20"/>
  <c r="M20"/>
  <c r="G113" i="8" l="1"/>
  <c r="F114"/>
  <c r="E114"/>
  <c r="D114"/>
  <c r="C114"/>
  <c r="A114"/>
  <c r="B114"/>
  <c r="J21" i="13"/>
  <c r="I21"/>
  <c r="N21"/>
  <c r="M21"/>
  <c r="O21"/>
  <c r="L21"/>
  <c r="K21"/>
  <c r="Q21"/>
  <c r="P21"/>
  <c r="G114" i="8" l="1"/>
  <c r="F115"/>
  <c r="E115"/>
  <c r="C115"/>
  <c r="B115"/>
  <c r="D115"/>
  <c r="A115"/>
  <c r="J22" i="13"/>
  <c r="I22"/>
  <c r="Q22"/>
  <c r="L22"/>
  <c r="N22"/>
  <c r="K22"/>
  <c r="P22"/>
  <c r="O22"/>
  <c r="M22"/>
  <c r="G115" i="8" l="1"/>
  <c r="F116"/>
  <c r="E116"/>
  <c r="D116"/>
  <c r="C116"/>
  <c r="B116"/>
  <c r="A116"/>
  <c r="J23" i="13"/>
  <c r="I23"/>
  <c r="L23"/>
  <c r="P23"/>
  <c r="K23"/>
  <c r="N23"/>
  <c r="M23"/>
  <c r="O23"/>
  <c r="Q23"/>
  <c r="G116" i="8" l="1"/>
  <c r="F117"/>
  <c r="E117"/>
  <c r="D117"/>
  <c r="C117"/>
  <c r="A117"/>
  <c r="B117"/>
  <c r="J24" i="13"/>
  <c r="I24"/>
  <c r="P24"/>
  <c r="N24"/>
  <c r="O24"/>
  <c r="K24"/>
  <c r="Q24"/>
  <c r="M24"/>
  <c r="L24"/>
  <c r="G117" i="8" l="1"/>
  <c r="B118"/>
  <c r="F118"/>
  <c r="E118"/>
  <c r="D118"/>
  <c r="C118"/>
  <c r="A118"/>
  <c r="J25" i="13"/>
  <c r="I25"/>
  <c r="Q25"/>
  <c r="L25"/>
  <c r="P25"/>
  <c r="M25"/>
  <c r="K25"/>
  <c r="O25"/>
  <c r="N25"/>
  <c r="G118" i="8" l="1"/>
  <c r="F119"/>
  <c r="E119"/>
  <c r="C119"/>
  <c r="B119"/>
  <c r="D119"/>
  <c r="A119"/>
  <c r="J26" i="13"/>
  <c r="I26"/>
  <c r="K26"/>
  <c r="O26"/>
  <c r="Q26"/>
  <c r="M26"/>
  <c r="N26"/>
  <c r="L26"/>
  <c r="P26"/>
  <c r="G119" i="8" l="1"/>
  <c r="B120"/>
  <c r="F120"/>
  <c r="E120"/>
  <c r="D120"/>
  <c r="C120"/>
  <c r="A120"/>
  <c r="J27" i="13"/>
  <c r="I27"/>
  <c r="O27"/>
  <c r="P27"/>
  <c r="K27"/>
  <c r="M27"/>
  <c r="N27"/>
  <c r="L27"/>
  <c r="Q27"/>
  <c r="G120" i="8" l="1"/>
  <c r="E121"/>
  <c r="B121"/>
  <c r="D121"/>
  <c r="C121"/>
  <c r="A121"/>
  <c r="F121"/>
  <c r="J28" i="13"/>
  <c r="I28"/>
  <c r="M28"/>
  <c r="P28"/>
  <c r="O28"/>
  <c r="K28"/>
  <c r="N28"/>
  <c r="L28"/>
  <c r="Q28"/>
  <c r="G121" i="8" l="1"/>
  <c r="E122"/>
  <c r="B122"/>
  <c r="D122"/>
  <c r="C122"/>
  <c r="F122"/>
  <c r="A122"/>
  <c r="J29" i="13"/>
  <c r="I29"/>
  <c r="L29"/>
  <c r="Q29"/>
  <c r="K29"/>
  <c r="M29"/>
  <c r="P29"/>
  <c r="O29"/>
  <c r="N29"/>
  <c r="G122" i="8" l="1"/>
  <c r="E123"/>
  <c r="C123"/>
  <c r="D123"/>
  <c r="B123"/>
  <c r="A123"/>
  <c r="F123"/>
  <c r="J30" i="13"/>
  <c r="I30"/>
  <c r="O30"/>
  <c r="L30"/>
  <c r="K30"/>
  <c r="P30"/>
  <c r="Q30"/>
  <c r="N30"/>
  <c r="M30"/>
  <c r="G123" i="8" l="1"/>
  <c r="E124"/>
  <c r="B124"/>
  <c r="D124"/>
  <c r="C124"/>
  <c r="F124"/>
  <c r="A124"/>
  <c r="J31" i="13"/>
  <c r="I31"/>
  <c r="P31"/>
  <c r="K31"/>
  <c r="N31"/>
  <c r="O31"/>
  <c r="M31"/>
  <c r="L31"/>
  <c r="Q31"/>
  <c r="G124" i="8" l="1"/>
  <c r="E125"/>
  <c r="B125"/>
  <c r="D125"/>
  <c r="C125"/>
  <c r="A125"/>
  <c r="F125"/>
  <c r="J32" i="13"/>
  <c r="I32"/>
  <c r="L32"/>
  <c r="K32"/>
  <c r="M32"/>
  <c r="Q32"/>
  <c r="O32"/>
  <c r="N32"/>
  <c r="P32"/>
  <c r="G125" i="8" l="1"/>
  <c r="E126"/>
  <c r="B126"/>
  <c r="D126"/>
  <c r="C126"/>
  <c r="A126"/>
  <c r="F126"/>
  <c r="J33" i="13"/>
  <c r="I33"/>
  <c r="P33"/>
  <c r="L33"/>
  <c r="Q33"/>
  <c r="O33"/>
  <c r="N33"/>
  <c r="K33"/>
  <c r="M33"/>
  <c r="G126" i="8" l="1"/>
  <c r="E127"/>
  <c r="C127"/>
  <c r="D127"/>
  <c r="B127"/>
  <c r="A127"/>
  <c r="F127"/>
  <c r="J34" i="13"/>
  <c r="I34"/>
  <c r="L34"/>
  <c r="P34"/>
  <c r="Q34"/>
  <c r="O34"/>
  <c r="K34"/>
  <c r="N34"/>
  <c r="M34"/>
  <c r="G127" i="8" l="1"/>
  <c r="E128"/>
  <c r="B128"/>
  <c r="D128"/>
  <c r="C128"/>
  <c r="F128"/>
  <c r="A128"/>
  <c r="J35" i="13"/>
  <c r="I35"/>
  <c r="O35"/>
  <c r="M35"/>
  <c r="K35"/>
  <c r="Q35"/>
  <c r="N35"/>
  <c r="L35"/>
  <c r="P35"/>
  <c r="G128" i="8" l="1"/>
  <c r="A129"/>
  <c r="F129"/>
  <c r="E129"/>
  <c r="D129"/>
  <c r="C129"/>
  <c r="B129"/>
  <c r="J36" i="13"/>
  <c r="I36"/>
  <c r="Q36"/>
  <c r="M36"/>
  <c r="O36"/>
  <c r="N36"/>
  <c r="K36"/>
  <c r="L36"/>
  <c r="P36"/>
  <c r="G129" i="8" l="1"/>
  <c r="A130"/>
  <c r="F130"/>
  <c r="E130"/>
  <c r="D130"/>
  <c r="C130"/>
  <c r="B130"/>
  <c r="J37" i="13"/>
  <c r="I37"/>
  <c r="P37"/>
  <c r="K37"/>
  <c r="N37"/>
  <c r="O37"/>
  <c r="M37"/>
  <c r="L37"/>
  <c r="Q37"/>
  <c r="G130" i="8" l="1"/>
  <c r="F131"/>
  <c r="B131"/>
  <c r="E131"/>
  <c r="A131"/>
  <c r="C131"/>
  <c r="D131"/>
  <c r="J38" i="13"/>
  <c r="I38"/>
  <c r="P38"/>
  <c r="Q38"/>
  <c r="M38"/>
  <c r="N38"/>
  <c r="L38"/>
  <c r="K38"/>
  <c r="O38"/>
  <c r="G131" i="8" l="1"/>
  <c r="A132"/>
  <c r="F132"/>
  <c r="E132"/>
  <c r="D132"/>
  <c r="C132"/>
  <c r="B132"/>
  <c r="J39" i="13"/>
  <c r="I39"/>
  <c r="K39"/>
  <c r="P39"/>
  <c r="N39"/>
  <c r="M39"/>
  <c r="L39"/>
  <c r="O39"/>
  <c r="Q39"/>
  <c r="G132" i="8" l="1"/>
  <c r="A133"/>
  <c r="F133"/>
  <c r="E133"/>
  <c r="D133"/>
  <c r="C133"/>
  <c r="B133"/>
  <c r="J40" i="13"/>
  <c r="I40"/>
  <c r="P40"/>
  <c r="N40"/>
  <c r="K40"/>
  <c r="M40"/>
  <c r="L40"/>
  <c r="O40"/>
  <c r="Q40"/>
  <c r="G133" i="8" l="1"/>
  <c r="A134"/>
  <c r="F134"/>
  <c r="E134"/>
  <c r="D134"/>
  <c r="C134"/>
  <c r="B134"/>
  <c r="J41" i="13"/>
  <c r="I41"/>
  <c r="P41"/>
  <c r="O41"/>
  <c r="L41"/>
  <c r="K41"/>
  <c r="Q41"/>
  <c r="M41"/>
  <c r="N41"/>
  <c r="G134" i="8" l="1"/>
  <c r="F135"/>
  <c r="B135"/>
  <c r="E135"/>
  <c r="A135"/>
  <c r="C135"/>
  <c r="D135"/>
  <c r="J42" i="13"/>
  <c r="I42"/>
  <c r="K42"/>
  <c r="Q42"/>
  <c r="L42"/>
  <c r="M42"/>
  <c r="N42"/>
  <c r="P42"/>
  <c r="O42"/>
  <c r="G135" i="8" l="1"/>
  <c r="A136"/>
  <c r="F136"/>
  <c r="E136"/>
  <c r="D136"/>
  <c r="C136"/>
  <c r="B136"/>
  <c r="J43" i="13"/>
  <c r="I43"/>
  <c r="Q43"/>
  <c r="K43"/>
  <c r="O43"/>
  <c r="N43"/>
  <c r="L43"/>
  <c r="P43"/>
  <c r="M43"/>
  <c r="G136" i="8" l="1"/>
  <c r="E137"/>
  <c r="D137"/>
  <c r="C137"/>
  <c r="B137"/>
  <c r="F137"/>
  <c r="A137"/>
  <c r="J44" i="13"/>
  <c r="I44"/>
  <c r="O44"/>
  <c r="K44"/>
  <c r="Q44"/>
  <c r="M44"/>
  <c r="P44"/>
  <c r="N44"/>
  <c r="L44"/>
  <c r="G137" i="8" l="1"/>
  <c r="E138"/>
  <c r="D138"/>
  <c r="C138"/>
  <c r="B138"/>
  <c r="A138"/>
  <c r="F138"/>
  <c r="J45" i="13"/>
  <c r="I45"/>
  <c r="N45"/>
  <c r="P45"/>
  <c r="M45"/>
  <c r="O45"/>
  <c r="Q45"/>
  <c r="K45"/>
  <c r="L45"/>
  <c r="G138" i="8" l="1"/>
  <c r="E139"/>
  <c r="C139"/>
  <c r="D139"/>
  <c r="A139"/>
  <c r="F139"/>
  <c r="B139"/>
  <c r="J46" i="13"/>
  <c r="I46"/>
  <c r="L46"/>
  <c r="N46"/>
  <c r="O46"/>
  <c r="P46"/>
  <c r="Q46"/>
  <c r="M46"/>
  <c r="K46"/>
  <c r="G139" i="8" l="1"/>
  <c r="E140"/>
  <c r="D140"/>
  <c r="C140"/>
  <c r="B140"/>
  <c r="F140"/>
  <c r="A140"/>
  <c r="J47" i="13"/>
  <c r="I47"/>
  <c r="L47"/>
  <c r="P47"/>
  <c r="N47"/>
  <c r="M47"/>
  <c r="Q47"/>
  <c r="K47"/>
  <c r="O47"/>
  <c r="G140" i="8" l="1"/>
  <c r="F141"/>
  <c r="B141"/>
  <c r="E141"/>
  <c r="A141"/>
  <c r="D141"/>
  <c r="C141"/>
  <c r="J48" i="13"/>
  <c r="I48"/>
  <c r="L48"/>
  <c r="K48"/>
  <c r="M48"/>
  <c r="N48"/>
  <c r="P48"/>
  <c r="O48"/>
  <c r="Q48"/>
  <c r="G141" i="8" l="1"/>
  <c r="E142"/>
  <c r="D142"/>
  <c r="C142"/>
  <c r="B142"/>
  <c r="A142"/>
  <c r="F142"/>
  <c r="J49" i="13"/>
  <c r="I49"/>
  <c r="K49"/>
  <c r="M49"/>
  <c r="P49"/>
  <c r="Q49"/>
  <c r="L49"/>
  <c r="O49"/>
  <c r="N49"/>
  <c r="G142" i="8" l="1"/>
  <c r="E143"/>
  <c r="D143"/>
  <c r="C143"/>
  <c r="B143"/>
  <c r="A143"/>
  <c r="F143"/>
  <c r="J50" i="13"/>
  <c r="I50"/>
  <c r="Q50"/>
  <c r="M50"/>
  <c r="O50"/>
  <c r="P50"/>
  <c r="N50"/>
  <c r="K50"/>
  <c r="L50"/>
  <c r="G143" i="8" l="1"/>
  <c r="E144"/>
  <c r="D144"/>
  <c r="C144"/>
  <c r="B144"/>
  <c r="F144"/>
  <c r="A144"/>
  <c r="J51" i="13"/>
  <c r="I51"/>
  <c r="P51"/>
  <c r="N51"/>
  <c r="O51"/>
  <c r="M51"/>
  <c r="L51"/>
  <c r="K51"/>
  <c r="Q51"/>
  <c r="G144" i="8" l="1"/>
  <c r="E145"/>
  <c r="C145"/>
  <c r="D145"/>
  <c r="B145"/>
  <c r="A145"/>
  <c r="F145"/>
  <c r="J52" i="13"/>
  <c r="I52"/>
  <c r="M52"/>
  <c r="Q52"/>
  <c r="L52"/>
  <c r="O52"/>
  <c r="N52"/>
  <c r="K52"/>
  <c r="P52"/>
  <c r="G145" i="8" l="1"/>
  <c r="F146"/>
  <c r="E146"/>
  <c r="D146"/>
  <c r="B146"/>
  <c r="C146"/>
  <c r="A146"/>
  <c r="J53" i="13"/>
  <c r="I53"/>
  <c r="P53"/>
  <c r="K53"/>
  <c r="O53"/>
  <c r="L53"/>
  <c r="N53"/>
  <c r="M53"/>
  <c r="Q53"/>
  <c r="G146" i="8" l="1"/>
  <c r="F147"/>
  <c r="E147"/>
  <c r="D147"/>
  <c r="C147"/>
  <c r="A147"/>
  <c r="B147"/>
  <c r="J54" i="13"/>
  <c r="I54"/>
  <c r="M54"/>
  <c r="Q54"/>
  <c r="K54"/>
  <c r="O54"/>
  <c r="L54"/>
  <c r="N54"/>
  <c r="P54"/>
  <c r="G147" i="8" l="1"/>
  <c r="F148"/>
  <c r="E148"/>
  <c r="D148"/>
  <c r="B148"/>
  <c r="C148"/>
  <c r="A148"/>
  <c r="J55" i="13"/>
  <c r="I55"/>
  <c r="N55"/>
  <c r="O55"/>
  <c r="M55"/>
  <c r="L55"/>
  <c r="P55"/>
  <c r="K55"/>
  <c r="Q55"/>
  <c r="G148" i="8" l="1"/>
  <c r="E149"/>
  <c r="D149"/>
  <c r="C149"/>
  <c r="B149"/>
  <c r="A149"/>
  <c r="F149"/>
  <c r="J56" i="13"/>
  <c r="I56"/>
  <c r="P56"/>
  <c r="L56"/>
  <c r="O56"/>
  <c r="M56"/>
  <c r="Q56"/>
  <c r="K56"/>
  <c r="N56"/>
  <c r="G149" i="8" l="1"/>
  <c r="F150"/>
  <c r="E150"/>
  <c r="D150"/>
  <c r="B150"/>
  <c r="C150"/>
  <c r="A150"/>
  <c r="J57" i="13"/>
  <c r="I57"/>
  <c r="P57"/>
  <c r="K57"/>
  <c r="N57"/>
  <c r="Q57"/>
  <c r="L57"/>
  <c r="O57"/>
  <c r="M57"/>
  <c r="G150" i="8" l="1"/>
  <c r="B151"/>
  <c r="F151"/>
  <c r="E151"/>
  <c r="C151"/>
  <c r="D151"/>
  <c r="A151"/>
  <c r="J58" i="13"/>
  <c r="I58"/>
  <c r="L58"/>
  <c r="N58"/>
  <c r="P58"/>
  <c r="O58"/>
  <c r="M58"/>
  <c r="Q58"/>
  <c r="K58"/>
  <c r="G151" i="8" l="1"/>
  <c r="F152"/>
  <c r="E152"/>
  <c r="D152"/>
  <c r="B152"/>
  <c r="C152"/>
  <c r="A152"/>
  <c r="J59" i="13"/>
  <c r="I59"/>
  <c r="L59"/>
  <c r="O59"/>
  <c r="N59"/>
  <c r="Q59"/>
  <c r="P59"/>
  <c r="M59"/>
  <c r="K59"/>
  <c r="G152" i="8" l="1"/>
  <c r="F153"/>
  <c r="E153"/>
  <c r="D153"/>
  <c r="B153"/>
  <c r="C153"/>
  <c r="A153"/>
  <c r="J60" i="13"/>
  <c r="I60"/>
  <c r="P60"/>
  <c r="O60"/>
  <c r="M60"/>
  <c r="L60"/>
  <c r="N60"/>
  <c r="Q60"/>
  <c r="K60"/>
  <c r="G153" i="8" l="1"/>
  <c r="E154"/>
  <c r="D154"/>
  <c r="C154"/>
  <c r="B154"/>
  <c r="A154"/>
  <c r="F154"/>
  <c r="J61" i="13"/>
  <c r="I61"/>
  <c r="M61"/>
  <c r="P61"/>
  <c r="N61"/>
  <c r="L61"/>
  <c r="Q61"/>
  <c r="K61"/>
  <c r="O61"/>
  <c r="G154" i="8" l="1"/>
  <c r="E155"/>
  <c r="B155"/>
  <c r="C155"/>
  <c r="D155"/>
  <c r="A155"/>
  <c r="F155"/>
  <c r="J62" i="13"/>
  <c r="I62"/>
  <c r="K62"/>
  <c r="O62"/>
  <c r="M62"/>
  <c r="L62"/>
  <c r="P62"/>
  <c r="N62"/>
  <c r="Q62"/>
  <c r="G155" i="8" l="1"/>
  <c r="E156"/>
  <c r="D156"/>
  <c r="C156"/>
  <c r="B156"/>
  <c r="A156"/>
  <c r="F156"/>
  <c r="J63" i="13"/>
  <c r="I63"/>
  <c r="P63"/>
  <c r="L63"/>
  <c r="K63"/>
  <c r="O63"/>
  <c r="Q63"/>
  <c r="N63"/>
  <c r="M63"/>
  <c r="G156" i="8" l="1"/>
  <c r="E157"/>
  <c r="D157"/>
  <c r="C157"/>
  <c r="B157"/>
  <c r="F157"/>
  <c r="A157"/>
  <c r="J64" i="13"/>
  <c r="I64"/>
  <c r="Q64"/>
  <c r="N64"/>
  <c r="L64"/>
  <c r="P64"/>
  <c r="O64"/>
  <c r="K64"/>
  <c r="M64"/>
  <c r="G157" i="8" l="1"/>
  <c r="E158"/>
  <c r="D158"/>
  <c r="C158"/>
  <c r="B158"/>
  <c r="A158"/>
  <c r="F158"/>
  <c r="J65" i="13"/>
  <c r="I65"/>
  <c r="L65"/>
  <c r="K65"/>
  <c r="O65"/>
  <c r="Q65"/>
  <c r="M65"/>
  <c r="N65"/>
  <c r="P65"/>
  <c r="G158" i="8" l="1"/>
  <c r="E159"/>
  <c r="B159"/>
  <c r="D159"/>
  <c r="C159"/>
  <c r="F159"/>
  <c r="A159"/>
  <c r="J66" i="13"/>
  <c r="I66"/>
  <c r="P66"/>
  <c r="Q66"/>
  <c r="N66"/>
  <c r="O66"/>
  <c r="L66"/>
  <c r="K66"/>
  <c r="M66"/>
  <c r="G159" i="8" l="1"/>
  <c r="E160"/>
  <c r="D160"/>
  <c r="C160"/>
  <c r="B160"/>
  <c r="A160"/>
  <c r="F160"/>
  <c r="J67" i="13"/>
  <c r="I67"/>
  <c r="Q67"/>
  <c r="P67"/>
  <c r="N67"/>
  <c r="M67"/>
  <c r="O67"/>
  <c r="K67"/>
  <c r="L67"/>
  <c r="G160" i="8" l="1"/>
  <c r="E161"/>
  <c r="C161"/>
  <c r="D161"/>
  <c r="B161"/>
  <c r="A161"/>
  <c r="F161"/>
  <c r="J68" i="13"/>
  <c r="I68"/>
  <c r="L68"/>
  <c r="P68"/>
  <c r="O68"/>
  <c r="Q68"/>
  <c r="M68"/>
  <c r="N68"/>
  <c r="K68"/>
  <c r="G161" i="8" l="1"/>
  <c r="F162"/>
  <c r="B162"/>
  <c r="E162"/>
  <c r="A162"/>
  <c r="D162"/>
  <c r="C162"/>
  <c r="J69" i="13"/>
  <c r="I69"/>
  <c r="L69"/>
  <c r="P69"/>
  <c r="O69"/>
  <c r="N69"/>
  <c r="Q69"/>
  <c r="K69"/>
  <c r="M69"/>
  <c r="G162" i="8" l="1"/>
  <c r="A163"/>
  <c r="F163"/>
  <c r="E163"/>
  <c r="D163"/>
  <c r="C163"/>
  <c r="B163"/>
  <c r="J70" i="13"/>
  <c r="I70"/>
  <c r="K70"/>
  <c r="P70"/>
  <c r="L70"/>
  <c r="M70"/>
  <c r="N70"/>
  <c r="Q70"/>
  <c r="O70"/>
  <c r="G163" i="8" l="1"/>
  <c r="J71" i="13"/>
  <c r="I71"/>
  <c r="L71"/>
  <c r="O71"/>
  <c r="N71"/>
  <c r="K71"/>
  <c r="M71"/>
  <c r="P71"/>
  <c r="Q71"/>
  <c r="J72" l="1"/>
  <c r="I72"/>
  <c r="K72"/>
  <c r="N72"/>
  <c r="L72"/>
  <c r="O72"/>
  <c r="M72"/>
  <c r="P72"/>
  <c r="Q72"/>
  <c r="J73" l="1"/>
  <c r="I73"/>
  <c r="L73"/>
  <c r="O73"/>
  <c r="P73"/>
  <c r="Q73"/>
  <c r="N73"/>
  <c r="K73"/>
  <c r="M73"/>
  <c r="J74" l="1"/>
  <c r="I74"/>
  <c r="P74"/>
  <c r="N74"/>
  <c r="O74"/>
  <c r="K74"/>
  <c r="L74"/>
  <c r="Q74"/>
  <c r="M74"/>
  <c r="J75" l="1"/>
  <c r="I75"/>
  <c r="Q75"/>
  <c r="N75"/>
  <c r="L75"/>
  <c r="M75"/>
  <c r="O75"/>
  <c r="P75"/>
  <c r="K75"/>
  <c r="J76" l="1"/>
  <c r="I76"/>
  <c r="L76"/>
  <c r="P76"/>
  <c r="N76"/>
  <c r="Q76"/>
  <c r="K76"/>
  <c r="M76"/>
  <c r="O76"/>
  <c r="J77" l="1"/>
  <c r="I77"/>
  <c r="Q77"/>
  <c r="M77"/>
  <c r="O77"/>
  <c r="P77"/>
  <c r="K77"/>
  <c r="L77"/>
  <c r="N77"/>
  <c r="J78" l="1"/>
  <c r="I78"/>
  <c r="O78"/>
  <c r="M78"/>
  <c r="P78"/>
  <c r="Q78"/>
  <c r="L78"/>
  <c r="K78"/>
  <c r="N78"/>
  <c r="J79" l="1"/>
  <c r="I79"/>
  <c r="P79"/>
  <c r="N79"/>
  <c r="O79"/>
  <c r="Q79"/>
  <c r="L79"/>
  <c r="M79"/>
  <c r="K79"/>
  <c r="J80" l="1"/>
  <c r="I80"/>
  <c r="P80"/>
  <c r="O80"/>
  <c r="N80"/>
  <c r="K80"/>
  <c r="L80"/>
  <c r="M80"/>
  <c r="Q80"/>
  <c r="J81" l="1"/>
  <c r="I81"/>
  <c r="M81"/>
  <c r="K81"/>
  <c r="N81"/>
  <c r="O81"/>
  <c r="P81"/>
  <c r="L81"/>
  <c r="Q81"/>
  <c r="J82" l="1"/>
  <c r="I82"/>
  <c r="O82"/>
  <c r="M82"/>
  <c r="K82"/>
  <c r="N82"/>
  <c r="Q82"/>
  <c r="P82"/>
  <c r="L82"/>
  <c r="J83" l="1"/>
  <c r="I83"/>
  <c r="L83"/>
  <c r="N83"/>
  <c r="Q83"/>
  <c r="M83"/>
  <c r="P83"/>
  <c r="K83"/>
  <c r="O83"/>
  <c r="J84" l="1"/>
  <c r="I84"/>
  <c r="O84"/>
  <c r="P84"/>
  <c r="N84"/>
  <c r="K84"/>
  <c r="Q84"/>
  <c r="M84"/>
  <c r="L84"/>
  <c r="J85" l="1"/>
  <c r="I85"/>
  <c r="M85"/>
  <c r="O85"/>
  <c r="K85"/>
  <c r="P85"/>
  <c r="L85"/>
  <c r="N85"/>
  <c r="Q85"/>
  <c r="J86" l="1"/>
  <c r="I86"/>
  <c r="L86"/>
  <c r="M86"/>
  <c r="O86"/>
  <c r="Q86"/>
  <c r="K86"/>
  <c r="N86"/>
  <c r="P86"/>
  <c r="J87" l="1"/>
  <c r="I87"/>
  <c r="O87"/>
  <c r="M87"/>
  <c r="L87"/>
  <c r="Q87"/>
  <c r="P87"/>
  <c r="K87"/>
  <c r="N87"/>
  <c r="J88" l="1"/>
  <c r="I88"/>
  <c r="O88"/>
  <c r="M88"/>
  <c r="L88"/>
  <c r="N88"/>
  <c r="P88"/>
  <c r="K88"/>
  <c r="Q88"/>
  <c r="J89" l="1"/>
  <c r="I89"/>
  <c r="N89"/>
  <c r="K89"/>
  <c r="L89"/>
  <c r="P89"/>
  <c r="O89"/>
  <c r="Q89"/>
  <c r="M89"/>
  <c r="J90" l="1"/>
  <c r="I90"/>
  <c r="L90"/>
  <c r="N90"/>
  <c r="P90"/>
  <c r="O90"/>
  <c r="Q90"/>
  <c r="K90"/>
  <c r="M90"/>
  <c r="J91" l="1"/>
  <c r="I91"/>
  <c r="Q91"/>
  <c r="K91"/>
  <c r="N91"/>
  <c r="L91"/>
  <c r="M91"/>
  <c r="P91"/>
  <c r="O91"/>
  <c r="J92" l="1"/>
  <c r="I92"/>
  <c r="O92"/>
  <c r="Q92"/>
  <c r="N92"/>
  <c r="L92"/>
  <c r="K92"/>
  <c r="P92"/>
  <c r="M92"/>
  <c r="J93" l="1"/>
  <c r="I93"/>
  <c r="K93"/>
  <c r="N93"/>
  <c r="L93"/>
  <c r="Q93"/>
  <c r="O93"/>
  <c r="P93"/>
  <c r="M93"/>
  <c r="J94" l="1"/>
  <c r="I94"/>
  <c r="M94"/>
  <c r="N94"/>
  <c r="K94"/>
  <c r="Q94"/>
  <c r="L94"/>
  <c r="O94"/>
  <c r="P94"/>
  <c r="J95" l="1"/>
  <c r="I95"/>
  <c r="N95"/>
  <c r="Q95"/>
  <c r="M95"/>
  <c r="L95"/>
  <c r="O95"/>
  <c r="P95"/>
  <c r="K95"/>
  <c r="J96" l="1"/>
  <c r="I96"/>
  <c r="O96"/>
  <c r="K96"/>
  <c r="N96"/>
  <c r="L96"/>
  <c r="M96"/>
  <c r="P96"/>
  <c r="Q96"/>
  <c r="J97" l="1"/>
  <c r="I97"/>
  <c r="M97"/>
  <c r="P97"/>
  <c r="N97"/>
  <c r="L97"/>
  <c r="Q97"/>
  <c r="K97"/>
  <c r="O97"/>
  <c r="J98" l="1"/>
  <c r="I98"/>
  <c r="Q98"/>
  <c r="M98"/>
  <c r="K98"/>
  <c r="P98"/>
  <c r="O98"/>
  <c r="N98"/>
  <c r="L98"/>
  <c r="B95" i="8" l="1"/>
  <c r="B164" s="1"/>
  <c r="C95"/>
  <c r="C164" s="1"/>
  <c r="F95"/>
  <c r="F164" s="1"/>
  <c r="J99" i="13"/>
  <c r="I99"/>
  <c r="L99"/>
  <c r="O99"/>
  <c r="Q99"/>
  <c r="N99"/>
  <c r="M99"/>
  <c r="K99"/>
  <c r="P99"/>
  <c r="D95" i="8" l="1"/>
  <c r="D164" s="1"/>
  <c r="G95"/>
  <c r="G164" s="1"/>
  <c r="J100" i="13"/>
  <c r="I100"/>
  <c r="E95" i="8"/>
  <c r="E164" s="1"/>
  <c r="P100" i="13"/>
  <c r="O100"/>
  <c r="K100"/>
  <c r="Q100"/>
  <c r="N100"/>
  <c r="L100"/>
  <c r="M100"/>
  <c r="J101" l="1"/>
  <c r="I101"/>
  <c r="Q101"/>
  <c r="L101"/>
  <c r="M101"/>
  <c r="N101"/>
  <c r="O101"/>
  <c r="P101"/>
  <c r="K101"/>
  <c r="J102" l="1"/>
  <c r="I102"/>
  <c r="N102"/>
  <c r="L102"/>
  <c r="P102"/>
  <c r="Q102"/>
  <c r="O102"/>
  <c r="M102"/>
  <c r="K102"/>
  <c r="J103" l="1"/>
  <c r="I103"/>
  <c r="N103"/>
  <c r="P103"/>
  <c r="M103"/>
  <c r="K103"/>
  <c r="L103"/>
  <c r="O103"/>
  <c r="Q103"/>
  <c r="J104" l="1"/>
  <c r="I104"/>
  <c r="M104"/>
  <c r="P104"/>
  <c r="N104"/>
  <c r="O104"/>
  <c r="Q104"/>
  <c r="K104"/>
  <c r="L104"/>
  <c r="J105" l="1"/>
  <c r="I105"/>
  <c r="M105"/>
  <c r="Q105"/>
  <c r="N105"/>
  <c r="O105"/>
  <c r="K105"/>
  <c r="L105"/>
  <c r="P105"/>
  <c r="J106" l="1"/>
  <c r="I106"/>
  <c r="N106"/>
  <c r="Q106"/>
  <c r="L106"/>
  <c r="K106"/>
  <c r="O106"/>
  <c r="P106"/>
  <c r="M106"/>
  <c r="J107" l="1"/>
  <c r="I107"/>
  <c r="O107"/>
  <c r="N107"/>
  <c r="M107"/>
  <c r="K107"/>
  <c r="L107"/>
  <c r="Q107"/>
  <c r="P107"/>
  <c r="J108" l="1"/>
  <c r="I108"/>
  <c r="N108"/>
  <c r="Q108"/>
  <c r="M108"/>
  <c r="P108"/>
  <c r="O108"/>
  <c r="K108"/>
  <c r="L108"/>
  <c r="J109" l="1"/>
  <c r="I109"/>
  <c r="O109"/>
  <c r="L109"/>
  <c r="K109"/>
  <c r="Q109"/>
  <c r="P109"/>
  <c r="N109"/>
  <c r="M109"/>
  <c r="J110" l="1"/>
  <c r="I110"/>
  <c r="M110"/>
  <c r="L110"/>
  <c r="Q110"/>
  <c r="P110"/>
  <c r="N110"/>
  <c r="K110"/>
  <c r="O110"/>
  <c r="J111" l="1"/>
  <c r="I111"/>
  <c r="P111"/>
  <c r="M111"/>
  <c r="K111"/>
  <c r="L111"/>
  <c r="O111"/>
  <c r="N111"/>
  <c r="Q111"/>
  <c r="J112" l="1"/>
  <c r="I112"/>
  <c r="K112"/>
  <c r="M112"/>
  <c r="P112"/>
  <c r="L112"/>
  <c r="O112"/>
  <c r="Q112"/>
  <c r="N112"/>
  <c r="J113" l="1"/>
  <c r="I113"/>
  <c r="O113"/>
  <c r="K113"/>
  <c r="N113"/>
  <c r="Q113"/>
  <c r="M113"/>
  <c r="L113"/>
  <c r="P113"/>
  <c r="J114" l="1"/>
  <c r="I114"/>
  <c r="K114"/>
  <c r="N114"/>
  <c r="M114"/>
  <c r="L114"/>
  <c r="O114"/>
  <c r="P114"/>
  <c r="Q114"/>
  <c r="J115" l="1"/>
  <c r="I115"/>
  <c r="Q115"/>
  <c r="K115"/>
  <c r="L115"/>
  <c r="N115"/>
  <c r="P115"/>
  <c r="O115"/>
  <c r="M115"/>
  <c r="J116" l="1"/>
  <c r="I116"/>
  <c r="P116"/>
  <c r="M116"/>
  <c r="N116"/>
  <c r="L116"/>
  <c r="Q116"/>
  <c r="O116"/>
  <c r="K116"/>
  <c r="J117" l="1"/>
  <c r="I117"/>
  <c r="K117"/>
  <c r="P117"/>
  <c r="N117"/>
  <c r="L117"/>
  <c r="M117"/>
  <c r="Q117"/>
  <c r="O117"/>
  <c r="J118" l="1"/>
  <c r="I118"/>
  <c r="O118"/>
  <c r="Q118"/>
  <c r="K118"/>
  <c r="P118"/>
  <c r="M118"/>
  <c r="N118"/>
  <c r="L118"/>
  <c r="J119" l="1"/>
  <c r="I119"/>
  <c r="L119"/>
  <c r="N119"/>
  <c r="O119"/>
  <c r="K119"/>
  <c r="Q119"/>
  <c r="M119"/>
  <c r="P119"/>
  <c r="J120" l="1"/>
  <c r="I120"/>
  <c r="O120"/>
  <c r="Q120"/>
  <c r="K120"/>
  <c r="M120"/>
  <c r="L120"/>
  <c r="P120"/>
  <c r="N120"/>
  <c r="J121" l="1"/>
  <c r="I121"/>
  <c r="P121"/>
  <c r="L121"/>
  <c r="K121"/>
  <c r="N121"/>
  <c r="Q121"/>
  <c r="M121"/>
  <c r="O121"/>
  <c r="J122" l="1"/>
  <c r="I122"/>
  <c r="K122"/>
  <c r="Q122"/>
  <c r="L122"/>
  <c r="M122"/>
  <c r="O122"/>
  <c r="N122"/>
  <c r="P122"/>
  <c r="J123" l="1"/>
  <c r="I123"/>
  <c r="Q123"/>
  <c r="N123"/>
  <c r="P123"/>
  <c r="L123"/>
  <c r="O123"/>
  <c r="M123"/>
  <c r="K123"/>
  <c r="J124" l="1"/>
  <c r="I124"/>
  <c r="M124"/>
  <c r="L124"/>
  <c r="P124"/>
  <c r="O124"/>
  <c r="Q124"/>
  <c r="N124"/>
  <c r="K124"/>
  <c r="J125" l="1"/>
  <c r="I125"/>
  <c r="P125"/>
  <c r="O125"/>
  <c r="M125"/>
  <c r="L125"/>
  <c r="K125"/>
  <c r="Q125"/>
  <c r="N125"/>
  <c r="J126" l="1"/>
  <c r="I126"/>
  <c r="M126"/>
  <c r="O126"/>
  <c r="Q126"/>
  <c r="K126"/>
  <c r="P126"/>
  <c r="L126"/>
  <c r="N126"/>
  <c r="J127" l="1"/>
  <c r="I127"/>
  <c r="N127"/>
  <c r="Q127"/>
  <c r="K127"/>
  <c r="L127"/>
  <c r="O127"/>
  <c r="M127"/>
  <c r="P127"/>
  <c r="J128" l="1"/>
  <c r="I128"/>
  <c r="K128"/>
  <c r="Q128"/>
  <c r="L128"/>
  <c r="N128"/>
  <c r="M128"/>
  <c r="P128"/>
  <c r="O128"/>
  <c r="J129" l="1"/>
  <c r="I129"/>
  <c r="O129"/>
  <c r="K129"/>
  <c r="L129"/>
  <c r="M129"/>
  <c r="P129"/>
  <c r="Q129"/>
  <c r="N129"/>
  <c r="J130" l="1"/>
  <c r="I130"/>
  <c r="O130"/>
  <c r="N130"/>
  <c r="Q130"/>
  <c r="M130"/>
  <c r="K130"/>
  <c r="P130"/>
  <c r="L130"/>
  <c r="J131" l="1"/>
  <c r="I131"/>
  <c r="K131"/>
  <c r="M131"/>
  <c r="P131"/>
  <c r="Q131"/>
  <c r="L131"/>
  <c r="N131"/>
  <c r="O131"/>
  <c r="J132" l="1"/>
  <c r="I132"/>
  <c r="O132"/>
  <c r="K132"/>
  <c r="P132"/>
  <c r="N132"/>
  <c r="Q132"/>
  <c r="L132"/>
  <c r="M132"/>
  <c r="J133" l="1"/>
  <c r="I133"/>
  <c r="O133"/>
  <c r="N133"/>
  <c r="L133"/>
  <c r="K133"/>
  <c r="M133"/>
  <c r="P133"/>
  <c r="Q133"/>
  <c r="J134" l="1"/>
  <c r="I134"/>
  <c r="P134"/>
  <c r="M134"/>
  <c r="K134"/>
  <c r="N134"/>
  <c r="O134"/>
  <c r="Q134"/>
  <c r="L134"/>
  <c r="J135" l="1"/>
  <c r="I135"/>
  <c r="M135"/>
  <c r="K135"/>
  <c r="L135"/>
  <c r="P135"/>
  <c r="N135"/>
  <c r="Q135"/>
  <c r="O135"/>
  <c r="J136" l="1"/>
  <c r="I136"/>
  <c r="K136"/>
  <c r="Q136"/>
  <c r="N136"/>
  <c r="M136"/>
  <c r="L136"/>
  <c r="P136"/>
  <c r="O136"/>
  <c r="J137" l="1"/>
  <c r="I137"/>
  <c r="N137"/>
  <c r="O137"/>
  <c r="K137"/>
  <c r="Q137"/>
  <c r="M137"/>
  <c r="P137"/>
  <c r="L137"/>
  <c r="J138" l="1"/>
  <c r="I138"/>
  <c r="O138"/>
  <c r="K138"/>
  <c r="L138"/>
  <c r="M138"/>
  <c r="Q138"/>
  <c r="N138"/>
  <c r="P138"/>
  <c r="J139" l="1"/>
  <c r="I139"/>
  <c r="O139"/>
  <c r="N139"/>
  <c r="P139"/>
  <c r="M139"/>
  <c r="K139"/>
  <c r="Q139"/>
  <c r="L139"/>
  <c r="J140" l="1"/>
  <c r="I140"/>
  <c r="O140"/>
  <c r="Q140"/>
  <c r="K140"/>
  <c r="P140"/>
  <c r="M140"/>
  <c r="L140"/>
  <c r="N140"/>
  <c r="J141" l="1"/>
  <c r="I141"/>
  <c r="M141"/>
  <c r="Q141"/>
  <c r="L141"/>
  <c r="N141"/>
  <c r="P141"/>
  <c r="K141"/>
  <c r="O141"/>
  <c r="J142" l="1"/>
  <c r="I142"/>
  <c r="Q142"/>
  <c r="O142"/>
  <c r="K142"/>
  <c r="L142"/>
  <c r="M142"/>
  <c r="P142"/>
  <c r="N142"/>
  <c r="J143" l="1"/>
  <c r="I143"/>
  <c r="P143"/>
  <c r="Q143"/>
  <c r="N143"/>
  <c r="O143"/>
  <c r="M143"/>
  <c r="L143"/>
  <c r="K143"/>
  <c r="J144" l="1"/>
  <c r="I144"/>
  <c r="N144"/>
  <c r="P144"/>
  <c r="K144"/>
  <c r="Q144"/>
  <c r="O144"/>
  <c r="M144"/>
  <c r="L144"/>
  <c r="J145" l="1"/>
  <c r="I145"/>
  <c r="M145"/>
  <c r="K145"/>
  <c r="N145"/>
  <c r="O145"/>
  <c r="Q145"/>
  <c r="L145"/>
  <c r="P145"/>
  <c r="J146" l="1"/>
  <c r="I146"/>
  <c r="M146"/>
  <c r="O146"/>
  <c r="P146"/>
  <c r="L146"/>
  <c r="N146"/>
  <c r="K146"/>
  <c r="Q146"/>
  <c r="J147" l="1"/>
  <c r="I147"/>
  <c r="M147"/>
  <c r="K147"/>
  <c r="L147"/>
  <c r="O147"/>
  <c r="Q147"/>
  <c r="N147"/>
  <c r="P147"/>
  <c r="J148" l="1"/>
  <c r="I148"/>
  <c r="N148"/>
  <c r="Q148"/>
  <c r="M148"/>
  <c r="K148"/>
  <c r="P148"/>
  <c r="O148"/>
  <c r="L148"/>
  <c r="J149" l="1"/>
  <c r="I149"/>
  <c r="P149"/>
  <c r="O149"/>
  <c r="L149"/>
  <c r="M149"/>
  <c r="Q149"/>
  <c r="K149"/>
  <c r="N149"/>
  <c r="J150" l="1"/>
  <c r="I150"/>
  <c r="K150"/>
  <c r="N150"/>
  <c r="Q150"/>
  <c r="L150"/>
  <c r="M150"/>
  <c r="O150"/>
  <c r="P150"/>
  <c r="J151" l="1"/>
  <c r="I151"/>
  <c r="M151"/>
  <c r="P151"/>
  <c r="K151"/>
  <c r="N151"/>
  <c r="O151"/>
  <c r="L151"/>
  <c r="Q151"/>
  <c r="J152" l="1"/>
  <c r="I152"/>
  <c r="Q152"/>
  <c r="M152"/>
  <c r="K152"/>
  <c r="P152"/>
  <c r="N152"/>
  <c r="L152"/>
  <c r="O152"/>
  <c r="J153" l="1"/>
  <c r="I153"/>
  <c r="L153"/>
  <c r="M153"/>
  <c r="K153"/>
  <c r="N153"/>
  <c r="P153"/>
  <c r="Q153"/>
  <c r="O153"/>
  <c r="J154" l="1"/>
  <c r="I154"/>
  <c r="O154"/>
  <c r="Q154"/>
  <c r="L154"/>
  <c r="M154"/>
  <c r="K154"/>
  <c r="N154"/>
  <c r="P154"/>
  <c r="J155" l="1"/>
  <c r="I155"/>
  <c r="K155"/>
  <c r="N155"/>
  <c r="Q155"/>
  <c r="L155"/>
  <c r="M155"/>
  <c r="P155"/>
  <c r="O155"/>
  <c r="J156" l="1"/>
  <c r="I156"/>
  <c r="M156"/>
  <c r="P156"/>
  <c r="N156"/>
  <c r="L156"/>
  <c r="K156"/>
  <c r="O156"/>
  <c r="Q156"/>
  <c r="J157" l="1"/>
  <c r="I157"/>
  <c r="O157"/>
  <c r="K157"/>
  <c r="L157"/>
  <c r="P157"/>
  <c r="Q157"/>
  <c r="N157"/>
  <c r="M157"/>
  <c r="J158" l="1"/>
  <c r="I158"/>
  <c r="K158"/>
  <c r="P158"/>
  <c r="L158"/>
  <c r="Q158"/>
  <c r="M158"/>
  <c r="O158"/>
  <c r="N158"/>
  <c r="J159" l="1"/>
  <c r="I159"/>
  <c r="M159"/>
  <c r="O159"/>
  <c r="N159"/>
  <c r="K159"/>
  <c r="L159"/>
  <c r="P159"/>
  <c r="Q159"/>
  <c r="J160" l="1"/>
  <c r="I160"/>
  <c r="Q160"/>
  <c r="M160"/>
  <c r="L160"/>
  <c r="P160"/>
  <c r="N160"/>
  <c r="O160"/>
  <c r="K160"/>
  <c r="J161" l="1"/>
  <c r="I161"/>
  <c r="P161"/>
  <c r="N161"/>
  <c r="O161"/>
  <c r="Q161"/>
  <c r="L161"/>
  <c r="K161"/>
  <c r="M161"/>
  <c r="J162" l="1"/>
  <c r="I162"/>
  <c r="K162"/>
  <c r="Q162"/>
  <c r="O162"/>
  <c r="L162"/>
  <c r="N162"/>
  <c r="P162"/>
  <c r="M162"/>
  <c r="J163" l="1"/>
  <c r="I163"/>
  <c r="M163"/>
  <c r="Q163"/>
  <c r="K163"/>
  <c r="L163"/>
  <c r="N163"/>
  <c r="P163"/>
  <c r="O163"/>
  <c r="J164" l="1"/>
  <c r="I164"/>
  <c r="L164"/>
  <c r="P164"/>
  <c r="N164"/>
  <c r="K164"/>
  <c r="M164"/>
  <c r="Q164"/>
  <c r="O164"/>
  <c r="J165" l="1"/>
  <c r="I165"/>
  <c r="N165"/>
  <c r="L165"/>
  <c r="P165"/>
  <c r="K165"/>
  <c r="O165"/>
  <c r="Q165"/>
  <c r="M165"/>
  <c r="J166" l="1"/>
  <c r="I166"/>
  <c r="M166"/>
  <c r="N166"/>
  <c r="L166"/>
  <c r="O166"/>
  <c r="Q166"/>
  <c r="K166"/>
  <c r="P166"/>
  <c r="J167" l="1"/>
  <c r="I167"/>
  <c r="N167"/>
  <c r="M167"/>
  <c r="K167"/>
  <c r="L167"/>
  <c r="O167"/>
  <c r="P167"/>
  <c r="Q167"/>
  <c r="J168" l="1"/>
  <c r="I168"/>
  <c r="M168"/>
  <c r="K168"/>
  <c r="L168"/>
  <c r="P168"/>
  <c r="N168"/>
  <c r="O168"/>
  <c r="Q168"/>
  <c r="J169" l="1"/>
  <c r="I169"/>
  <c r="O169"/>
  <c r="M169"/>
  <c r="Q169"/>
  <c r="K169"/>
  <c r="L169"/>
  <c r="N169"/>
  <c r="P169"/>
  <c r="J170" l="1"/>
  <c r="I170"/>
  <c r="M170"/>
  <c r="O170"/>
  <c r="N170"/>
  <c r="L170"/>
  <c r="K170"/>
  <c r="Q170"/>
  <c r="P170"/>
  <c r="J171" l="1"/>
  <c r="I171"/>
  <c r="O171"/>
  <c r="N171"/>
  <c r="K171"/>
  <c r="M171"/>
  <c r="L171"/>
  <c r="P171"/>
  <c r="Q171"/>
  <c r="J172" l="1"/>
  <c r="I172"/>
  <c r="L172"/>
  <c r="N172"/>
  <c r="Q172"/>
  <c r="K172"/>
  <c r="M172"/>
  <c r="P172"/>
  <c r="O172"/>
  <c r="J173" l="1"/>
  <c r="I173"/>
  <c r="P173"/>
  <c r="O173"/>
  <c r="M173"/>
  <c r="N173"/>
  <c r="Q173"/>
  <c r="L173"/>
  <c r="K173"/>
  <c r="I174" l="1"/>
  <c r="J174"/>
  <c r="K174"/>
  <c r="Q174"/>
  <c r="L174"/>
  <c r="O174"/>
  <c r="M174"/>
  <c r="P174"/>
  <c r="N174"/>
  <c r="I175" l="1"/>
  <c r="J175"/>
  <c r="K175"/>
  <c r="L175"/>
  <c r="P175"/>
  <c r="Q175"/>
  <c r="O175"/>
  <c r="N175"/>
  <c r="M175"/>
  <c r="J176" l="1"/>
  <c r="I176"/>
  <c r="K176"/>
  <c r="M176"/>
  <c r="O176"/>
  <c r="L176"/>
  <c r="Q176"/>
  <c r="P176"/>
  <c r="N176"/>
  <c r="J177" l="1"/>
  <c r="I177"/>
  <c r="O177"/>
  <c r="L177"/>
  <c r="K177"/>
  <c r="Q177"/>
  <c r="P177"/>
  <c r="N177"/>
  <c r="M177"/>
  <c r="J178" l="1"/>
  <c r="I178"/>
  <c r="M178"/>
  <c r="L178"/>
  <c r="Q178"/>
  <c r="P178"/>
  <c r="O178"/>
  <c r="N178"/>
  <c r="K178"/>
  <c r="J179" l="1"/>
  <c r="I179"/>
  <c r="L179"/>
  <c r="M179"/>
  <c r="K179"/>
  <c r="Q179"/>
  <c r="O179"/>
  <c r="N179"/>
  <c r="P179"/>
  <c r="J180" l="1"/>
  <c r="I180"/>
  <c r="N180"/>
  <c r="Q180"/>
  <c r="K180"/>
  <c r="P180"/>
  <c r="O180"/>
  <c r="M180"/>
  <c r="L180"/>
  <c r="J181" l="1"/>
  <c r="I181"/>
  <c r="Q181"/>
  <c r="L181"/>
  <c r="O181"/>
  <c r="P181"/>
  <c r="K181"/>
  <c r="M181"/>
  <c r="N181"/>
  <c r="J182" l="1"/>
  <c r="I182"/>
  <c r="O182"/>
  <c r="M182"/>
  <c r="N182"/>
  <c r="Q182"/>
  <c r="P182"/>
  <c r="K182"/>
  <c r="L182"/>
  <c r="J183" l="1"/>
  <c r="I183"/>
  <c r="P183"/>
  <c r="N183"/>
  <c r="K183"/>
  <c r="L183"/>
  <c r="Q183"/>
  <c r="M183"/>
  <c r="O183"/>
  <c r="J184" l="1"/>
  <c r="I184"/>
  <c r="Q184"/>
  <c r="L184"/>
  <c r="P184"/>
  <c r="O184"/>
  <c r="M184"/>
  <c r="K184"/>
  <c r="N184"/>
  <c r="J185" l="1"/>
  <c r="I185"/>
  <c r="L185"/>
  <c r="N185"/>
  <c r="M185"/>
  <c r="Q185"/>
  <c r="K185"/>
  <c r="P185"/>
  <c r="O185"/>
  <c r="J186" l="1"/>
  <c r="I186"/>
  <c r="N186"/>
  <c r="Q186"/>
  <c r="L186"/>
  <c r="M186"/>
  <c r="K186"/>
  <c r="P186"/>
  <c r="O186"/>
  <c r="J187" l="1"/>
  <c r="I187"/>
  <c r="K187"/>
  <c r="N187"/>
  <c r="P187"/>
  <c r="O187"/>
  <c r="L187"/>
  <c r="M187"/>
  <c r="Q187"/>
  <c r="J188" l="1"/>
  <c r="I188"/>
  <c r="L188"/>
  <c r="P188"/>
  <c r="K188"/>
  <c r="O188"/>
  <c r="M188"/>
  <c r="N188"/>
  <c r="Q188"/>
  <c r="J189" l="1"/>
  <c r="I189"/>
  <c r="K189"/>
  <c r="N189"/>
  <c r="Q189"/>
  <c r="L189"/>
  <c r="M189"/>
  <c r="P189"/>
  <c r="O189"/>
  <c r="J190" l="1"/>
  <c r="I190"/>
  <c r="K190"/>
  <c r="O190"/>
  <c r="M190"/>
  <c r="N190"/>
  <c r="L190"/>
  <c r="P190"/>
  <c r="Q190"/>
  <c r="J191" l="1"/>
  <c r="I191"/>
  <c r="O191"/>
  <c r="N191"/>
  <c r="L191"/>
  <c r="M191"/>
  <c r="P191"/>
  <c r="K191"/>
  <c r="Q191"/>
  <c r="J192" l="1"/>
  <c r="I192"/>
  <c r="P192"/>
  <c r="K192"/>
  <c r="L192"/>
  <c r="O192"/>
  <c r="M192"/>
  <c r="N192"/>
  <c r="Q192"/>
  <c r="J193" l="1"/>
  <c r="I193"/>
  <c r="M193"/>
  <c r="L193"/>
  <c r="N193"/>
  <c r="Q193"/>
  <c r="P193"/>
  <c r="K193"/>
  <c r="O193"/>
  <c r="J194" l="1"/>
  <c r="I194"/>
  <c r="Q194"/>
  <c r="N194"/>
  <c r="P194"/>
  <c r="M194"/>
  <c r="L194"/>
  <c r="O194"/>
  <c r="K194"/>
  <c r="J195" l="1"/>
  <c r="I195"/>
  <c r="N195"/>
  <c r="O195"/>
  <c r="K195"/>
  <c r="L195"/>
  <c r="Q195"/>
  <c r="P195"/>
  <c r="M195"/>
  <c r="J196" l="1"/>
  <c r="I196"/>
  <c r="M196"/>
  <c r="N196"/>
  <c r="Q196"/>
  <c r="K196"/>
  <c r="O196"/>
  <c r="L196"/>
  <c r="P196"/>
  <c r="J197" l="1"/>
  <c r="I197"/>
  <c r="P197"/>
  <c r="N197"/>
  <c r="L197"/>
  <c r="K197"/>
  <c r="O197"/>
  <c r="Q197"/>
  <c r="M197"/>
  <c r="J198" l="1"/>
  <c r="I198"/>
  <c r="P198"/>
  <c r="L198"/>
  <c r="M198"/>
  <c r="K198"/>
  <c r="O198"/>
  <c r="Q198"/>
  <c r="N198"/>
  <c r="J199" l="1"/>
  <c r="I199"/>
  <c r="P199"/>
  <c r="Q199"/>
  <c r="L199"/>
  <c r="K199"/>
  <c r="N199"/>
  <c r="M199"/>
  <c r="O199"/>
  <c r="J200" l="1"/>
  <c r="I200"/>
  <c r="M200"/>
  <c r="Q200"/>
  <c r="L200"/>
  <c r="K200"/>
  <c r="O200"/>
  <c r="N200"/>
  <c r="P200"/>
  <c r="J201" l="1"/>
  <c r="I201"/>
  <c r="P201"/>
  <c r="O201"/>
  <c r="Q201"/>
  <c r="L201"/>
  <c r="M201"/>
  <c r="K201"/>
  <c r="N201"/>
  <c r="J202" l="1"/>
  <c r="I202"/>
  <c r="N202"/>
  <c r="M202"/>
  <c r="P202"/>
  <c r="O202"/>
  <c r="K202"/>
  <c r="L202"/>
  <c r="Q202"/>
  <c r="J203" l="1"/>
  <c r="I203"/>
  <c r="N203"/>
  <c r="L203"/>
  <c r="K203"/>
  <c r="O203"/>
  <c r="P203"/>
  <c r="M203"/>
  <c r="Q203"/>
  <c r="J204" l="1"/>
  <c r="I204"/>
  <c r="K204"/>
  <c r="O204"/>
  <c r="P204"/>
  <c r="L204"/>
  <c r="M204"/>
  <c r="Q204"/>
  <c r="N204"/>
  <c r="J205" l="1"/>
  <c r="I205"/>
  <c r="O205"/>
  <c r="Q205"/>
  <c r="N205"/>
  <c r="P205"/>
  <c r="M205"/>
  <c r="L205"/>
  <c r="K205"/>
  <c r="J206" l="1"/>
  <c r="I206"/>
  <c r="M206"/>
  <c r="Q206"/>
  <c r="O206"/>
  <c r="L206"/>
  <c r="K206"/>
  <c r="P206"/>
  <c r="N206"/>
  <c r="J207" l="1"/>
  <c r="I207"/>
  <c r="N207"/>
  <c r="L207"/>
  <c r="Q207"/>
  <c r="K207"/>
  <c r="P207"/>
  <c r="M207"/>
  <c r="O207"/>
  <c r="J208" l="1"/>
  <c r="I208"/>
  <c r="M208"/>
  <c r="Q208"/>
  <c r="P208"/>
  <c r="O208"/>
  <c r="N208"/>
  <c r="K208"/>
  <c r="L208"/>
  <c r="J209" l="1"/>
  <c r="I209"/>
  <c r="L209"/>
  <c r="N209"/>
  <c r="M209"/>
  <c r="P209"/>
  <c r="Q209"/>
  <c r="K209"/>
  <c r="O209"/>
</calcChain>
</file>

<file path=xl/sharedStrings.xml><?xml version="1.0" encoding="utf-8"?>
<sst xmlns="http://schemas.openxmlformats.org/spreadsheetml/2006/main" count="527" uniqueCount="120">
  <si>
    <t>(PESOS)</t>
  </si>
  <si>
    <t>Concepto (c)</t>
  </si>
  <si>
    <t>Aprobado (d)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</si>
  <si>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</si>
  <si>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</si>
  <si>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</si>
  <si>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</si>
  <si>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</si>
  <si>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</si>
  <si>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Subejercicio (e)</t>
  </si>
  <si>
    <t>III. Total de Egresos (III = I + II)</t>
  </si>
  <si>
    <t>Clasificación Administrativa</t>
  </si>
  <si>
    <t>I. Gasto No Etiquetado</t>
  </si>
  <si>
    <t>II. Gasto Etiquetado</t>
  </si>
  <si>
    <t>Dependencia</t>
  </si>
  <si>
    <t/>
  </si>
  <si>
    <t>Resultado total</t>
  </si>
  <si>
    <t>EJECUTIVO DEL ESTADO</t>
  </si>
  <si>
    <t>.</t>
  </si>
  <si>
    <t>Ampliaciones y Reducciones</t>
  </si>
  <si>
    <t>CONGRESO DEL ESTADO DE MICHOACÁN DE OCAMPO</t>
  </si>
  <si>
    <t>SUPREMO TRIBUNAL DE JUSTICIA</t>
  </si>
  <si>
    <t>COORDINACIÓN GENERAL DE COMUNICACIÓN SOCIAL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</si>
  <si>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</si>
  <si>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</si>
  <si>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</si>
  <si>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</si>
  <si>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</si>
  <si>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</si>
  <si>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</si>
  <si>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PROCURADURÍA GENERAL DE JUSTICIA</t>
  </si>
  <si>
    <t>SECRETARÍA DEL MIGRANTE</t>
  </si>
  <si>
    <t>SECRETARÍA DE SEGURIDAD PÚBLICA</t>
  </si>
  <si>
    <t>SECRETARÍA DE SALUD</t>
  </si>
  <si>
    <t>SECRETARÍA DE CONTRALORÍA</t>
  </si>
  <si>
    <t>SECRETARÍA DE CULTURA</t>
  </si>
  <si>
    <t>PARTICIPACIONES Y APORTACIONES A MUNICIPIOS</t>
  </si>
  <si>
    <t>EROGACIONES ADICIONALES Y PROVISIONES</t>
  </si>
  <si>
    <t>DEUDA PÚBLICA Y OBLIGACIONES FINANCIERAS</t>
  </si>
  <si>
    <t>PROGRAMAS DE INVERSIONES CONCURRENTES</t>
  </si>
  <si>
    <t>INSTITUTO DEL ARTESANO MICHOACANO</t>
  </si>
  <si>
    <t>SECRETARIADO EJECUTIVO DEL SISTEMA ESTATAL DE SEGURIDAD PUBLICA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</si>
  <si>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</si>
  <si>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</si>
  <si>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</si>
  <si>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</si>
  <si>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</si>
  <si>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</si>
  <si>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REPRESENTACIÓN DEL GOBIERNO DEL ESTADO EN EL DISTRITO FEDERAL</t>
  </si>
  <si>
    <t>SISTEMA PARA EL DESARROLLO INTEGRAL DE LA FAMILIA, MICHOACÁN</t>
  </si>
  <si>
    <t>INSTITUTO ELECTORAL DE MICHOACÁN</t>
  </si>
  <si>
    <t>TRIBUNAL ELECTORAL DEL ESTADO DE MICHOACÁN</t>
  </si>
  <si>
    <t>CENTRO ESTATAL DE TECNOLOGÍAS DE INFORMACIÓN Y COMUNICACIONES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</si>
  <si>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</si>
  <si>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</si>
  <si>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</si>
  <si>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</si>
  <si>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</si>
  <si>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</si>
  <si>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</si>
  <si>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</si>
  <si>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</si>
  <si>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</si>
  <si>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</si>
  <si>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UNIVERSIDAD DE LA CIÉNEGA DEL ESTADO DE MICHOACÁN DE OCAMPO</t>
  </si>
  <si>
    <t>ALMACENES, SERVICIOS Y TRANSPORTES EXTRAORDINARIOS A COMITÉS AGROPECUARIOS DEL ESTADO DE MICHOACÁN S.A. DE C.V. DE I. P.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</si>
  <si>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</si>
  <si>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</si>
  <si>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</si>
  <si>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</si>
  <si>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JUNTA DE CAMINOS DEL ESTADO DE MICHOACÁN</t>
  </si>
  <si>
    <t>JUNTA DE ASISTENCIA PRIVADA DEL ESTADO DE MICHOACÁN DE OCAMPO</t>
  </si>
  <si>
    <t>COMISIÓN ESTATAL DE DERECHOS HUMANOS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</si>
  <si>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</si>
  <si>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</si>
  <si>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</si>
  <si>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</si>
  <si>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</si>
  <si>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</si>
  <si>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</si>
  <si>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</si>
  <si>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RÉGIMEN ESTATAL DE PROTECCIÓN SOCIAL EN SALUD DE MICHOACÁN DE OCAMPO</t>
  </si>
  <si>
    <t>FIDEICOMISO DE PARQUES INDUSTRIALES DE MICHOACÁN</t>
  </si>
  <si>
    <t>INSTITUTO DE LA JUVENTUD MICHOACANA</t>
  </si>
  <si>
    <t>SECRETARÍA DE IGUALDAD SUSTANTIVA Y DESARROLLO DE LAS MUJERES MICHOACANAS</t>
  </si>
  <si>
    <t>CONSEJO ESTATAL PARA PREVENIR Y ELIMINAR LA DISCRIMINACIÓN Y LA VIOLENCIA</t>
  </si>
  <si>
    <t>GOBIERNO DEL ESTADO DE MICHOACAN DE OCAMPO</t>
  </si>
  <si>
    <t>SubEjercido</t>
  </si>
  <si>
    <t>INVERSIÓN MUNICIPAL</t>
  </si>
  <si>
    <t>INSTITUTO DE LA INFRAESTRUCTURA FÍSICA EDUCATIVA DEL ESTADO DE MICHOACÁN</t>
  </si>
  <si>
    <t>999</t>
  </si>
  <si>
    <t>Aprobado GRP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</si>
  <si>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</si>
  <si>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</si>
  <si>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</si>
  <si>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</si>
  <si>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</si>
  <si>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</si>
  <si>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0</t>
  </si>
  <si>
    <t>Sin asignar</t>
  </si>
  <si>
    <t>001.2018..012.2018</t>
  </si>
  <si>
    <t>2</t>
  </si>
  <si>
    <t>1</t>
  </si>
  <si>
    <t>30/01/2019</t>
  </si>
  <si>
    <t>JEFATURA DE LA OFICINA DEL GOBERNADOR</t>
  </si>
  <si>
    <t>SECRETARÍA DE MEDIO AMBIENTE, CAMBIO CLIMÁTICO Y DESARROLLO TERRITORIAL</t>
  </si>
  <si>
    <t>SECRETARÍA DE DESARROLLO SOCIAL Y HUMANO</t>
  </si>
  <si>
    <t>INSTITUTO DE CAPACITACIÓN PARA EL TRABAJO DEL ESTADO DE MICHOACÁN</t>
  </si>
  <si>
    <t>CENTRO ESTATAL DE CERTIFICACIÓN, ACREDITACIÓN Y CONTROL DE CONFIANZA</t>
  </si>
  <si>
    <t>COMISIÓN ESTATAL PARA EL DESARROLLO DE PUEBLOS INDÍGENAS</t>
  </si>
  <si>
    <t>INSTITUTO DE PLANEACIÓN DEL ESTADO DE MICHOACÁN</t>
  </si>
  <si>
    <t>CENTRO ESTATAL DE FOMENTO GANADERO DEL ESTADO DE MICHOACÁN DE OCAMPO</t>
  </si>
  <si>
    <t>SISTEMA INTEGRAL DE FINANCIAMIENTO PARA EL DESARROLLO DE MICHOACÁN</t>
  </si>
  <si>
    <t>INSTITUTO DE CIENCIA, TECNOLOGÍA E INNOVACIÓN DEL ESTADO DE MICHOACÁN</t>
  </si>
  <si>
    <t>SECRETARÍA EJECUTIVA DEL SISTEMA ESTATAL DE PROTECCIÓN INTEGRAL DE NIÑAS, NIÑOS Y ADOLESCENTES DEL ESTADO DE MICHOACÁN</t>
  </si>
  <si>
    <t>COORDINACIÓN DEL SISTEMA PENITENCIARIO DEL ESTADO DE MICHOACÁN DE OCAMPO</t>
  </si>
  <si>
    <t>UNIVERSIDAD POLITÉCNICA DEL ORIENTE</t>
  </si>
  <si>
    <t>SECRETARÍA EJECUTIVA DEL SISTEMA ESTATAL ANTICORRUPCIÓN</t>
  </si>
  <si>
    <t>COMISIÓN COORDINADORA DEL TRANSPORTE PÚBLICO</t>
  </si>
  <si>
    <t>CASA DEL ADULTO MAYOR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</si>
</sst>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</numFmts>
  <fonts count="32">
    <font>
      <sz val="1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/>
    <xf numFmtId="0" fontId="25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26" fillId="0" borderId="24" applyNumberFormat="0" applyFill="0" applyAlignment="0" applyProtection="0"/>
    <xf numFmtId="0" fontId="8" fillId="0" borderId="25" applyNumberFormat="0" applyFill="0" applyAlignment="0" applyProtection="0"/>
    <xf numFmtId="0" fontId="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5" applyNumberFormat="0" applyAlignment="0" applyProtection="0"/>
    <xf numFmtId="0" fontId="14" fillId="3" borderId="20" applyNumberFormat="0" applyAlignment="0" applyProtection="0"/>
    <xf numFmtId="0" fontId="4" fillId="3" borderId="15" applyNumberFormat="0" applyAlignment="0" applyProtection="0"/>
    <xf numFmtId="0" fontId="6" fillId="0" borderId="17" applyNumberFormat="0" applyFill="0" applyAlignment="0" applyProtection="0"/>
    <xf numFmtId="0" fontId="5" fillId="4" borderId="16" applyNumberFormat="0" applyAlignment="0" applyProtection="0"/>
    <xf numFmtId="0" fontId="23" fillId="0" borderId="0" applyNumberFormat="0" applyFill="0" applyBorder="0" applyAlignment="0" applyProtection="0"/>
    <xf numFmtId="0" fontId="13" fillId="7" borderId="19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26" applyNumberFormat="0" applyFill="0" applyAlignment="0" applyProtection="0"/>
    <xf numFmtId="4" fontId="15" fillId="8" borderId="21" applyNumberFormat="0" applyProtection="0">
      <alignment vertical="center"/>
    </xf>
    <xf numFmtId="4" fontId="16" fillId="8" borderId="21" applyNumberFormat="0" applyProtection="0">
      <alignment vertical="center"/>
    </xf>
    <xf numFmtId="4" fontId="15" fillId="8" borderId="21" applyNumberFormat="0" applyProtection="0">
      <alignment horizontal="left" vertical="center" indent="1"/>
    </xf>
    <xf numFmtId="0" fontId="15" fillId="8" borderId="21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21" applyNumberFormat="0" applyProtection="0">
      <alignment horizontal="right" vertical="center"/>
    </xf>
    <xf numFmtId="4" fontId="17" fillId="11" borderId="21" applyNumberFormat="0" applyProtection="0">
      <alignment horizontal="right" vertical="center"/>
    </xf>
    <xf numFmtId="4" fontId="17" fillId="12" borderId="21" applyNumberFormat="0" applyProtection="0">
      <alignment horizontal="right" vertical="center"/>
    </xf>
    <xf numFmtId="4" fontId="17" fillId="13" borderId="21" applyNumberFormat="0" applyProtection="0">
      <alignment horizontal="right" vertical="center"/>
    </xf>
    <xf numFmtId="4" fontId="17" fillId="14" borderId="21" applyNumberFormat="0" applyProtection="0">
      <alignment horizontal="right" vertical="center"/>
    </xf>
    <xf numFmtId="4" fontId="17" fillId="15" borderId="21" applyNumberFormat="0" applyProtection="0">
      <alignment horizontal="right" vertical="center"/>
    </xf>
    <xf numFmtId="4" fontId="17" fillId="16" borderId="21" applyNumberFormat="0" applyProtection="0">
      <alignment horizontal="right" vertical="center"/>
    </xf>
    <xf numFmtId="4" fontId="17" fillId="17" borderId="21" applyNumberFormat="0" applyProtection="0">
      <alignment horizontal="right" vertical="center"/>
    </xf>
    <xf numFmtId="4" fontId="17" fillId="18" borderId="21" applyNumberFormat="0" applyProtection="0">
      <alignment horizontal="right" vertical="center"/>
    </xf>
    <xf numFmtId="4" fontId="15" fillId="19" borderId="22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21" applyNumberFormat="0" applyProtection="0">
      <alignment horizontal="right" vertical="center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12" fillId="21" borderId="21" applyNumberFormat="0" applyProtection="0">
      <alignment horizontal="left" vertical="center" indent="1"/>
    </xf>
    <xf numFmtId="0" fontId="12" fillId="21" borderId="21" applyNumberFormat="0" applyProtection="0">
      <alignment horizontal="left" vertical="top" indent="1"/>
    </xf>
    <xf numFmtId="0" fontId="12" fillId="9" borderId="21" applyNumberFormat="0" applyProtection="0">
      <alignment horizontal="left" vertical="center" indent="1"/>
    </xf>
    <xf numFmtId="0" fontId="12" fillId="9" borderId="21" applyNumberFormat="0" applyProtection="0">
      <alignment horizontal="left" vertical="top" indent="1"/>
    </xf>
    <xf numFmtId="0" fontId="12" fillId="22" borderId="21" applyNumberFormat="0" applyProtection="0">
      <alignment horizontal="left" vertical="center" indent="1"/>
    </xf>
    <xf numFmtId="0" fontId="12" fillId="22" borderId="21" applyNumberFormat="0" applyProtection="0">
      <alignment horizontal="left" vertical="top" indent="1"/>
    </xf>
    <xf numFmtId="0" fontId="12" fillId="20" borderId="21" applyNumberFormat="0" applyProtection="0">
      <alignment horizontal="left" vertical="center" indent="1"/>
    </xf>
    <xf numFmtId="0" fontId="12" fillId="20" borderId="21" applyNumberFormat="0" applyProtection="0">
      <alignment horizontal="left" vertical="top" indent="1"/>
    </xf>
    <xf numFmtId="0" fontId="12" fillId="23" borderId="23" applyNumberFormat="0">
      <protection locked="0"/>
    </xf>
    <xf numFmtId="4" fontId="17" fillId="24" borderId="21" applyNumberFormat="0" applyProtection="0">
      <alignment vertical="center"/>
    </xf>
    <xf numFmtId="4" fontId="19" fillId="24" borderId="21" applyNumberFormat="0" applyProtection="0">
      <alignment vertical="center"/>
    </xf>
    <xf numFmtId="4" fontId="17" fillId="24" borderId="21" applyNumberFormat="0" applyProtection="0">
      <alignment horizontal="left" vertical="center" indent="1"/>
    </xf>
    <xf numFmtId="0" fontId="17" fillId="24" borderId="21" applyNumberFormat="0" applyProtection="0">
      <alignment horizontal="left" vertical="top" indent="1"/>
    </xf>
    <xf numFmtId="4" fontId="17" fillId="20" borderId="21" applyNumberFormat="0" applyProtection="0">
      <alignment horizontal="right" vertical="center"/>
    </xf>
    <xf numFmtId="4" fontId="19" fillId="20" borderId="21" applyNumberFormat="0" applyProtection="0">
      <alignment horizontal="right" vertical="center"/>
    </xf>
    <xf numFmtId="4" fontId="17" fillId="9" borderId="21" applyNumberFormat="0" applyProtection="0">
      <alignment horizontal="left" vertical="center" indent="1"/>
    </xf>
    <xf numFmtId="0" fontId="17" fillId="9" borderId="21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2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51">
    <xf numFmtId="0" fontId="0" fillId="0" borderId="0" xfId="0"/>
    <xf numFmtId="0" fontId="2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17" fillId="9" borderId="21" xfId="53" quotePrefix="1" applyNumberFormat="1">
      <alignment horizontal="left" vertical="center" indent="1"/>
    </xf>
    <xf numFmtId="0" fontId="15" fillId="8" borderId="21" xfId="20" quotePrefix="1" applyNumberFormat="1">
      <alignment horizontal="left" vertical="center" indent="1"/>
    </xf>
    <xf numFmtId="4" fontId="15" fillId="8" borderId="21" xfId="18" applyNumberFormat="1">
      <alignment vertical="center"/>
    </xf>
    <xf numFmtId="0" fontId="15" fillId="9" borderId="0" xfId="22" quotePrefix="1" applyNumberFormat="1" applyAlignment="1">
      <alignment horizontal="left" vertical="center" indent="1"/>
    </xf>
    <xf numFmtId="4" fontId="1" fillId="0" borderId="1" xfId="0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17" fillId="20" borderId="21" xfId="51" applyNumberFormat="1">
      <alignment horizontal="right" vertical="center"/>
    </xf>
    <xf numFmtId="4" fontId="17" fillId="20" borderId="21" xfId="51" applyNumberFormat="1">
      <alignment horizontal="right" vertical="center"/>
    </xf>
    <xf numFmtId="0" fontId="2" fillId="26" borderId="11" xfId="0" applyFont="1" applyFill="1" applyBorder="1" applyAlignment="1">
      <alignment horizontal="center" vertical="center"/>
    </xf>
    <xf numFmtId="0" fontId="2" fillId="26" borderId="11" xfId="0" applyFont="1" applyFill="1" applyBorder="1" applyAlignment="1">
      <alignment horizontal="center" vertical="center" wrapText="1"/>
    </xf>
    <xf numFmtId="0" fontId="31" fillId="0" borderId="0" xfId="0" quotePrefix="1" applyFont="1" applyAlignment="1"/>
    <xf numFmtId="0" fontId="31" fillId="0" borderId="0" xfId="0" applyFont="1"/>
    <xf numFmtId="0" fontId="12" fillId="0" borderId="0" xfId="0" quotePrefix="1" applyFont="1" applyAlignment="1"/>
    <xf numFmtId="0" fontId="12" fillId="0" borderId="0" xfId="0" applyFont="1"/>
    <xf numFmtId="0" fontId="1" fillId="0" borderId="0" xfId="0" applyFont="1" applyBorder="1" applyAlignment="1">
      <alignment horizontal="left" vertical="center" indent="1"/>
    </xf>
    <xf numFmtId="0" fontId="0" fillId="0" borderId="0" xfId="0" applyFill="1" applyAlignment="1">
      <alignment horizontal="center" wrapText="1"/>
    </xf>
    <xf numFmtId="164" fontId="15" fillId="8" borderId="21" xfId="18" applyNumberFormat="1">
      <alignment vertical="center"/>
    </xf>
    <xf numFmtId="165" fontId="17" fillId="20" borderId="21" xfId="51" applyNumberFormat="1">
      <alignment horizontal="right" vertical="center"/>
    </xf>
    <xf numFmtId="166" fontId="17" fillId="20" borderId="21" xfId="51" applyNumberFormat="1">
      <alignment horizontal="right" vertical="center"/>
    </xf>
    <xf numFmtId="0" fontId="12" fillId="21" borderId="21" xfId="39" quotePrefix="1" applyAlignment="1">
      <alignment horizontal="left" vertical="top" wrapText="1" indent="1"/>
    </xf>
    <xf numFmtId="4" fontId="0" fillId="0" borderId="0" xfId="0" applyNumberFormat="1" applyFill="1" applyAlignment="1">
      <alignment horizontal="center" wrapText="1"/>
    </xf>
    <xf numFmtId="2" fontId="0" fillId="0" borderId="0" xfId="0" applyNumberFormat="1"/>
    <xf numFmtId="2" fontId="1" fillId="0" borderId="0" xfId="0" applyNumberFormat="1" applyFont="1" applyBorder="1" applyAlignment="1">
      <alignment horizontal="left" vertical="center" indent="1"/>
    </xf>
    <xf numFmtId="4" fontId="1" fillId="0" borderId="5" xfId="58" applyNumberFormat="1" applyFont="1" applyBorder="1" applyAlignment="1">
      <alignment horizontal="right" vertical="center" wrapText="1"/>
    </xf>
    <xf numFmtId="0" fontId="2" fillId="26" borderId="1" xfId="0" applyFont="1" applyFill="1" applyBorder="1" applyAlignment="1">
      <alignment horizontal="center" vertical="center" wrapText="1"/>
    </xf>
    <xf numFmtId="0" fontId="2" fillId="26" borderId="8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26" borderId="14" xfId="0" applyFont="1" applyFill="1" applyBorder="1" applyAlignment="1">
      <alignment horizontal="center" vertical="center" wrapText="1"/>
    </xf>
    <xf numFmtId="0" fontId="2" fillId="26" borderId="1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" fillId="27" borderId="9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7" borderId="2" xfId="0" applyFont="1" applyFill="1" applyBorder="1" applyAlignment="1">
      <alignment horizontal="center" vertical="center" wrapText="1"/>
    </xf>
    <xf numFmtId="0" fontId="2" fillId="27" borderId="3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</cellXfs>
  <cellStyles count="59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5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2</xdr:row>
      <xdr:rowOff>71438</xdr:rowOff>
    </xdr:from>
    <xdr:to>
      <xdr:col>0</xdr:col>
      <xdr:colOff>2583656</xdr:colOff>
      <xdr:row>5</xdr:row>
      <xdr:rowOff>250031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238126"/>
          <a:ext cx="2416969" cy="7143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4930775</xdr:colOff>
      <xdr:row>1</xdr:row>
      <xdr:rowOff>1587</xdr:rowOff>
    </xdr:to>
    <xdr:pic macro="[1]!DesignIconClicked">
      <xdr:nvPicPr>
        <xdr:cNvPr id="2" name="BEx5OUNYMEPCQ5C55NM7UC63CO61" hidden="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30775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2</xdr:col>
      <xdr:colOff>1339850</xdr:colOff>
      <xdr:row>1</xdr:row>
      <xdr:rowOff>1587</xdr:rowOff>
    </xdr:to>
    <xdr:pic macro="[1]!DesignIconClicked">
      <xdr:nvPicPr>
        <xdr:cNvPr id="6" name="BEx3HVHC130XT3F2N11S7AMD3B5C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0"/>
          <a:ext cx="1339850" cy="1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25400</xdr:colOff>
      <xdr:row>0</xdr:row>
      <xdr:rowOff>12700</xdr:rowOff>
    </xdr:from>
    <xdr:ext cx="50800" cy="50800"/>
    <xdr:pic macro="[1]!DesignIconClicked">
      <xdr:nvPicPr>
        <xdr:cNvPr id="307" name="BExQHGFRNRX8YDVDKHC10GVACFRH">
          <a:extLst>
            <a:ext uri="{FF2B5EF4-FFF2-40B4-BE49-F238E27FC236}">
              <a16:creationId xmlns="" xmlns:a16="http://schemas.microsoft.com/office/drawing/2014/main" id="{9954A4D2-BEC7-4C7B-839D-99552FA9C3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25400</xdr:colOff>
      <xdr:row>0</xdr:row>
      <xdr:rowOff>88900</xdr:rowOff>
    </xdr:from>
    <xdr:ext cx="50800" cy="50800"/>
    <xdr:pic macro="[1]!DesignIconClicked">
      <xdr:nvPicPr>
        <xdr:cNvPr id="308" name="BExU6VFZYFUJUFVQ2YZ2B4PXA5OP">
          <a:extLst>
            <a:ext uri="{FF2B5EF4-FFF2-40B4-BE49-F238E27FC236}">
              <a16:creationId xmlns="" xmlns:a16="http://schemas.microsoft.com/office/drawing/2014/main" id="{A8752B30-9F8C-4750-B7AE-10077F964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10</xdr:col>
      <xdr:colOff>25400</xdr:colOff>
      <xdr:row>0</xdr:row>
      <xdr:rowOff>12700</xdr:rowOff>
    </xdr:from>
    <xdr:ext cx="50800" cy="50800"/>
    <xdr:pic macro="[1]!DesignIconClicked">
      <xdr:nvPicPr>
        <xdr:cNvPr id="309" name="BExGT8XEWV9EH21CTFNEOVLI4MGS">
          <a:extLst>
            <a:ext uri="{FF2B5EF4-FFF2-40B4-BE49-F238E27FC236}">
              <a16:creationId xmlns="" xmlns:a16="http://schemas.microsoft.com/office/drawing/2014/main" id="{DF253E39-9EA4-4132-87B1-5D1BD6C6BD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10</xdr:col>
      <xdr:colOff>25400</xdr:colOff>
      <xdr:row>0</xdr:row>
      <xdr:rowOff>88900</xdr:rowOff>
    </xdr:from>
    <xdr:ext cx="50800" cy="50800"/>
    <xdr:pic macro="[1]!DesignIconClicked">
      <xdr:nvPicPr>
        <xdr:cNvPr id="310" name="BExMPSTALXZMEN6NTKCQ7VM1Q452">
          <a:extLst>
            <a:ext uri="{FF2B5EF4-FFF2-40B4-BE49-F238E27FC236}">
              <a16:creationId xmlns="" xmlns:a16="http://schemas.microsoft.com/office/drawing/2014/main" id="{8BFB82AF-5C4D-40AD-BBFD-FB5EC29AF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11</xdr:col>
      <xdr:colOff>30480</xdr:colOff>
      <xdr:row>0</xdr:row>
      <xdr:rowOff>12700</xdr:rowOff>
    </xdr:from>
    <xdr:ext cx="50800" cy="50800"/>
    <xdr:pic macro="[1]!DesignIconClicked">
      <xdr:nvPicPr>
        <xdr:cNvPr id="311" name="BExCT9AZGAVJLNJREC2MV5EYQ3X9">
          <a:extLst>
            <a:ext uri="{FF2B5EF4-FFF2-40B4-BE49-F238E27FC236}">
              <a16:creationId xmlns="" xmlns:a16="http://schemas.microsoft.com/office/drawing/2014/main" id="{0F5CB9A1-696D-4FD4-B48C-3E50F735B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105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11</xdr:col>
      <xdr:colOff>30480</xdr:colOff>
      <xdr:row>0</xdr:row>
      <xdr:rowOff>88900</xdr:rowOff>
    </xdr:from>
    <xdr:ext cx="50800" cy="50800"/>
    <xdr:pic macro="[1]!DesignIconClicked">
      <xdr:nvPicPr>
        <xdr:cNvPr id="312" name="BExQHNBYF3YLZGDX1XDTX418M8IS">
          <a:extLst>
            <a:ext uri="{FF2B5EF4-FFF2-40B4-BE49-F238E27FC236}">
              <a16:creationId xmlns="" xmlns:a16="http://schemas.microsoft.com/office/drawing/2014/main" id="{89C36AB6-4668-4E2F-989D-AA0BDFA34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105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12</xdr:col>
      <xdr:colOff>20320</xdr:colOff>
      <xdr:row>0</xdr:row>
      <xdr:rowOff>12700</xdr:rowOff>
    </xdr:from>
    <xdr:ext cx="50800" cy="50800"/>
    <xdr:pic macro="[1]!DesignIconClicked">
      <xdr:nvPicPr>
        <xdr:cNvPr id="313" name="BExIJ6BU9UZWJ1ORT9J1RY2NSMNF">
          <a:extLst>
            <a:ext uri="{FF2B5EF4-FFF2-40B4-BE49-F238E27FC236}">
              <a16:creationId xmlns="" xmlns:a16="http://schemas.microsoft.com/office/drawing/2014/main" id="{2B528EA2-EB8A-49E4-B186-89761D7D0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795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12</xdr:col>
      <xdr:colOff>20320</xdr:colOff>
      <xdr:row>0</xdr:row>
      <xdr:rowOff>88900</xdr:rowOff>
    </xdr:from>
    <xdr:ext cx="50800" cy="50800"/>
    <xdr:pic macro="[1]!DesignIconClicked">
      <xdr:nvPicPr>
        <xdr:cNvPr id="314" name="BExY29XNRW0M9K8Q5JUD0957JFIF">
          <a:extLst>
            <a:ext uri="{FF2B5EF4-FFF2-40B4-BE49-F238E27FC236}">
              <a16:creationId xmlns="" xmlns:a16="http://schemas.microsoft.com/office/drawing/2014/main" id="{0C2A0FD1-1921-4571-8332-153882789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795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13</xdr:col>
      <xdr:colOff>25400</xdr:colOff>
      <xdr:row>0</xdr:row>
      <xdr:rowOff>12700</xdr:rowOff>
    </xdr:from>
    <xdr:ext cx="50800" cy="50800"/>
    <xdr:pic macro="[1]!DesignIconClicked">
      <xdr:nvPicPr>
        <xdr:cNvPr id="315" name="BExZUVU7XWU8N7SW83F1V1QTK2RO">
          <a:extLst>
            <a:ext uri="{FF2B5EF4-FFF2-40B4-BE49-F238E27FC236}">
              <a16:creationId xmlns="" xmlns:a16="http://schemas.microsoft.com/office/drawing/2014/main" id="{C4AD471E-F8CD-4937-AC00-C8CE60EF1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5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13</xdr:col>
      <xdr:colOff>25400</xdr:colOff>
      <xdr:row>0</xdr:row>
      <xdr:rowOff>88900</xdr:rowOff>
    </xdr:from>
    <xdr:ext cx="50800" cy="50800"/>
    <xdr:pic macro="[1]!DesignIconClicked">
      <xdr:nvPicPr>
        <xdr:cNvPr id="316" name="BExVR3UO9TFRPDZCIUWKPK7RCOYU">
          <a:extLst>
            <a:ext uri="{FF2B5EF4-FFF2-40B4-BE49-F238E27FC236}">
              <a16:creationId xmlns="" xmlns:a16="http://schemas.microsoft.com/office/drawing/2014/main" id="{2520CE89-9CC0-4C94-BF4D-D9689C5C3A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5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14</xdr:col>
      <xdr:colOff>27940</xdr:colOff>
      <xdr:row>0</xdr:row>
      <xdr:rowOff>12700</xdr:rowOff>
    </xdr:from>
    <xdr:ext cx="50800" cy="50800"/>
    <xdr:pic macro="[1]!DesignIconClicked">
      <xdr:nvPicPr>
        <xdr:cNvPr id="317" name="BExIPLP3D3UCN3Z5G11MPCAHB3M9">
          <a:extLst>
            <a:ext uri="{FF2B5EF4-FFF2-40B4-BE49-F238E27FC236}">
              <a16:creationId xmlns="" xmlns:a16="http://schemas.microsoft.com/office/drawing/2014/main" id="{8209B971-2F22-42F6-B991-F327AD5B3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489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14</xdr:col>
      <xdr:colOff>27940</xdr:colOff>
      <xdr:row>0</xdr:row>
      <xdr:rowOff>88900</xdr:rowOff>
    </xdr:from>
    <xdr:ext cx="50800" cy="50800"/>
    <xdr:pic macro="[1]!DesignIconClicked">
      <xdr:nvPicPr>
        <xdr:cNvPr id="318" name="BExCWXXAVQHILJC85DV04LNMTNXP">
          <a:extLst>
            <a:ext uri="{FF2B5EF4-FFF2-40B4-BE49-F238E27FC236}">
              <a16:creationId xmlns="" xmlns:a16="http://schemas.microsoft.com/office/drawing/2014/main" id="{E89ABA15-9001-464F-AF9E-82DFBDCD50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489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15</xdr:col>
      <xdr:colOff>25400</xdr:colOff>
      <xdr:row>0</xdr:row>
      <xdr:rowOff>12700</xdr:rowOff>
    </xdr:from>
    <xdr:ext cx="50800" cy="50800"/>
    <xdr:pic macro="[1]!DesignIconClicked">
      <xdr:nvPicPr>
        <xdr:cNvPr id="319" name="BEx3F8H5LOE66K26I5OFOMZTCLIH">
          <a:extLst>
            <a:ext uri="{FF2B5EF4-FFF2-40B4-BE49-F238E27FC236}">
              <a16:creationId xmlns="" xmlns:a16="http://schemas.microsoft.com/office/drawing/2014/main" id="{5628C2FC-0374-49C5-B2E6-5FF3C0480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15</xdr:col>
      <xdr:colOff>25400</xdr:colOff>
      <xdr:row>0</xdr:row>
      <xdr:rowOff>88900</xdr:rowOff>
    </xdr:from>
    <xdr:ext cx="50800" cy="50800"/>
    <xdr:pic macro="[1]!DesignIconClicked">
      <xdr:nvPicPr>
        <xdr:cNvPr id="320" name="BExIOIADEPZKDC734P8VYC3ZT8N5">
          <a:extLst>
            <a:ext uri="{FF2B5EF4-FFF2-40B4-BE49-F238E27FC236}">
              <a16:creationId xmlns="" xmlns:a16="http://schemas.microsoft.com/office/drawing/2014/main" id="{26C051D5-8CB6-4676-ACEC-C9EEDA04CD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16</xdr:col>
      <xdr:colOff>22860</xdr:colOff>
      <xdr:row>0</xdr:row>
      <xdr:rowOff>12700</xdr:rowOff>
    </xdr:from>
    <xdr:ext cx="50800" cy="50800"/>
    <xdr:pic macro="[1]!DesignIconClicked">
      <xdr:nvPicPr>
        <xdr:cNvPr id="321" name="BExXYA2YF3V3VDRWH4V12BUOVLXS">
          <a:extLst>
            <a:ext uri="{FF2B5EF4-FFF2-40B4-BE49-F238E27FC236}">
              <a16:creationId xmlns="" xmlns:a16="http://schemas.microsoft.com/office/drawing/2014/main" id="{B4536332-A3AF-499C-9C2C-937A8AE786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011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16</xdr:col>
      <xdr:colOff>22860</xdr:colOff>
      <xdr:row>0</xdr:row>
      <xdr:rowOff>88900</xdr:rowOff>
    </xdr:from>
    <xdr:ext cx="50800" cy="50800"/>
    <xdr:pic macro="[1]!DesignIconClicked">
      <xdr:nvPicPr>
        <xdr:cNvPr id="322" name="BExU8RBSNJ1WNZJ8OVWJH43GIZMT">
          <a:extLst>
            <a:ext uri="{FF2B5EF4-FFF2-40B4-BE49-F238E27FC236}">
              <a16:creationId xmlns="" xmlns:a16="http://schemas.microsoft.com/office/drawing/2014/main" id="{A068273B-D381-4E9C-B723-8778B2C98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0110" y="88900"/>
          <a:ext cx="50800" cy="50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7</xdr:col>
      <xdr:colOff>1289844</xdr:colOff>
      <xdr:row>146</xdr:row>
      <xdr:rowOff>106362</xdr:rowOff>
    </xdr:to>
    <xdr:pic macro="[1]!DesignIconClicked">
      <xdr:nvPicPr>
        <xdr:cNvPr id="3" name="BExQH7R0DVFTG06YKS9XWQNPUSFP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28000" cy="2508567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35" name="BExZL3JJS91QF13YA6J0A8BT6MFR" descr="SortAscending.gif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36" name="BEx78A024EHVMTCWYIQVOXN8TQSW" descr="SortDescendingT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37" name="BEx3FGV9M3CRRFUE7CG1SZC9VK4I" descr="SortAscending.gif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38" name="BExOL9TBH9C3R0U1YB1X2X9YPOWD" descr="SortDescendingT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39" name="BEx90OKBQCZPU2D7AN341F0I7PSN" descr="SortAscending.gif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93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40" name="BEx7FZDGSXMD3JMB4SAKTOBBK2JE" descr="SortDescendingT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93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41" name="BExF3QT8GEWODM1J0XFY6DY1O9OR" descr="SortAscending.gif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7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42" name="BExIPV54387OBZTI3YNZ8EMFKIB5" descr="SortDescendingT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7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12700</xdr:rowOff>
    </xdr:from>
    <xdr:to>
      <xdr:col>4</xdr:col>
      <xdr:colOff>73025</xdr:colOff>
      <xdr:row>0</xdr:row>
      <xdr:rowOff>63500</xdr:rowOff>
    </xdr:to>
    <xdr:pic macro="[1]!DesignIconClicked">
      <xdr:nvPicPr>
        <xdr:cNvPr id="43" name="BExILWBVMSLSL8BZ16TZIQG3UJB7" descr="SortAscending.gif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099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88900</xdr:rowOff>
    </xdr:from>
    <xdr:to>
      <xdr:col>4</xdr:col>
      <xdr:colOff>73025</xdr:colOff>
      <xdr:row>0</xdr:row>
      <xdr:rowOff>139700</xdr:rowOff>
    </xdr:to>
    <xdr:pic macro="[1]!DesignIconClicked">
      <xdr:nvPicPr>
        <xdr:cNvPr id="44" name="BExAXJRIY95T89FU49LEGYIDH3G3" descr="SortDescendingT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099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45" name="BExIJHF1R7JM26KM0U13Y86SYHCF" descr="SortAscending.gif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9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46" name="BExUAX8XECI7CYUU3U5MUW6UT7AG" descr="SortDescendingT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339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12700</xdr:rowOff>
    </xdr:from>
    <xdr:to>
      <xdr:col>6</xdr:col>
      <xdr:colOff>79375</xdr:colOff>
      <xdr:row>0</xdr:row>
      <xdr:rowOff>63500</xdr:rowOff>
    </xdr:to>
    <xdr:pic macro="[1]!DesignIconClicked">
      <xdr:nvPicPr>
        <xdr:cNvPr id="47" name="BEx3KVDG2XQZXCPWZDTLK8AVAO8T" descr="SortAscending.gif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02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0</xdr:row>
      <xdr:rowOff>88900</xdr:rowOff>
    </xdr:from>
    <xdr:to>
      <xdr:col>6</xdr:col>
      <xdr:colOff>79375</xdr:colOff>
      <xdr:row>0</xdr:row>
      <xdr:rowOff>139700</xdr:rowOff>
    </xdr:to>
    <xdr:pic macro="[1]!DesignIconClicked">
      <xdr:nvPicPr>
        <xdr:cNvPr id="48" name="BExGM1OVCUMG1YHN3BCOFWCF8M0S" descr="SortDescendingT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023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 macro="[1]!DesignIconClicked">
      <xdr:nvPicPr>
        <xdr:cNvPr id="49" name="BEx3N21MU5I7PPS7D0B668H84BNP" descr="SortAscending.gif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58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 macro="[1]!DesignIconClicked">
      <xdr:nvPicPr>
        <xdr:cNvPr id="50" name="BEx9232A77WMOL5ZALKF9BZIWRE8" descr="SortDescendingT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8000" y="88900"/>
          <a:ext cx="50800" cy="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1063625</xdr:colOff>
      <xdr:row>88</xdr:row>
      <xdr:rowOff>149226</xdr:rowOff>
    </xdr:to>
    <xdr:pic macro="[1]!DesignIconClicked">
      <xdr:nvPicPr>
        <xdr:cNvPr id="2" name="BExMKGUYU4QUYCQPMYOMEGYFMVKI" hidden="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4170025" cy="1439862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19" name="BEx1EPEOQUOKOR3S897AR67ZBRPM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20" name="BExGYX0ZP8V375VENDD6Y3RVG6LR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21" name="BExF3IVDI8ROT04GV3P4CTVGEF56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22" name="BExVZ93WAP78X7QI2ZP0I6JMWH52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6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12700</xdr:rowOff>
    </xdr:from>
    <xdr:to>
      <xdr:col>2</xdr:col>
      <xdr:colOff>69850</xdr:colOff>
      <xdr:row>0</xdr:row>
      <xdr:rowOff>63500</xdr:rowOff>
    </xdr:to>
    <xdr:pic macro="[1]!DesignIconClicked">
      <xdr:nvPicPr>
        <xdr:cNvPr id="23" name="BExIPVL77MT7ZAZLX5KS2XBS6PSA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19050</xdr:colOff>
      <xdr:row>0</xdr:row>
      <xdr:rowOff>88900</xdr:rowOff>
    </xdr:from>
    <xdr:to>
      <xdr:col>2</xdr:col>
      <xdr:colOff>69850</xdr:colOff>
      <xdr:row>0</xdr:row>
      <xdr:rowOff>139700</xdr:rowOff>
    </xdr:to>
    <xdr:pic macro="[1]!DesignIconClicked">
      <xdr:nvPicPr>
        <xdr:cNvPr id="24" name="BExKR2MQ1RK0AEM33Y9QISOBRC1S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4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12700</xdr:rowOff>
    </xdr:from>
    <xdr:to>
      <xdr:col>3</xdr:col>
      <xdr:colOff>79375</xdr:colOff>
      <xdr:row>0</xdr:row>
      <xdr:rowOff>63500</xdr:rowOff>
    </xdr:to>
    <xdr:pic macro="[1]!DesignIconClicked">
      <xdr:nvPicPr>
        <xdr:cNvPr id="25" name="BEx57Y9YXHNT0U0DCYD46QLW61DI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28575</xdr:colOff>
      <xdr:row>0</xdr:row>
      <xdr:rowOff>88900</xdr:rowOff>
    </xdr:from>
    <xdr:to>
      <xdr:col>3</xdr:col>
      <xdr:colOff>79375</xdr:colOff>
      <xdr:row>0</xdr:row>
      <xdr:rowOff>139700</xdr:rowOff>
    </xdr:to>
    <xdr:pic macro="[1]!DesignIconClicked">
      <xdr:nvPicPr>
        <xdr:cNvPr id="26" name="BEx5AVM9ZJR2D9GXEJH78OI2YPMG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01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12700</xdr:rowOff>
    </xdr:from>
    <xdr:to>
      <xdr:col>4</xdr:col>
      <xdr:colOff>73025</xdr:colOff>
      <xdr:row>0</xdr:row>
      <xdr:rowOff>63500</xdr:rowOff>
    </xdr:to>
    <xdr:pic macro="[1]!DesignIconClicked">
      <xdr:nvPicPr>
        <xdr:cNvPr id="27" name="BExQJIWWQMI2IZ3J7W8OIMXXIL7K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2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88900</xdr:rowOff>
    </xdr:from>
    <xdr:to>
      <xdr:col>4</xdr:col>
      <xdr:colOff>73025</xdr:colOff>
      <xdr:row>0</xdr:row>
      <xdr:rowOff>139700</xdr:rowOff>
    </xdr:to>
    <xdr:pic macro="[1]!DesignIconClicked">
      <xdr:nvPicPr>
        <xdr:cNvPr id="28" name="BExY5PET45VTLYUXRLQ54MENSD6P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42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12700</xdr:rowOff>
    </xdr:from>
    <xdr:to>
      <xdr:col>5</xdr:col>
      <xdr:colOff>82550</xdr:colOff>
      <xdr:row>0</xdr:row>
      <xdr:rowOff>63500</xdr:rowOff>
    </xdr:to>
    <xdr:pic macro="[1]!DesignIconClicked">
      <xdr:nvPicPr>
        <xdr:cNvPr id="29" name="BExB0ULEVXB53LPUFRZIIH3OPVM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7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88900</xdr:rowOff>
    </xdr:from>
    <xdr:to>
      <xdr:col>5</xdr:col>
      <xdr:colOff>82550</xdr:colOff>
      <xdr:row>0</xdr:row>
      <xdr:rowOff>139700</xdr:rowOff>
    </xdr:to>
    <xdr:pic macro="[1]!DesignIconClicked">
      <xdr:nvPicPr>
        <xdr:cNvPr id="30" name="BExBACP79TJCDNLW9RYMMHLEPJF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47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12700</xdr:rowOff>
    </xdr:from>
    <xdr:to>
      <xdr:col>6</xdr:col>
      <xdr:colOff>79375</xdr:colOff>
      <xdr:row>0</xdr:row>
      <xdr:rowOff>63500</xdr:rowOff>
    </xdr:to>
    <xdr:pic macro="[1]!DesignIconClicked">
      <xdr:nvPicPr>
        <xdr:cNvPr id="31" name="BExVRQXHB0IL9SNQHWEZBJN5XZ3B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9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0</xdr:row>
      <xdr:rowOff>88900</xdr:rowOff>
    </xdr:from>
    <xdr:to>
      <xdr:col>6</xdr:col>
      <xdr:colOff>79375</xdr:colOff>
      <xdr:row>0</xdr:row>
      <xdr:rowOff>139700</xdr:rowOff>
    </xdr:to>
    <xdr:pic macro="[1]!DesignIconClicked">
      <xdr:nvPicPr>
        <xdr:cNvPr id="32" name="BExD1H3UCQN6WI0WRARQGBEVDU4F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39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0</xdr:row>
      <xdr:rowOff>12700</xdr:rowOff>
    </xdr:from>
    <xdr:to>
      <xdr:col>7</xdr:col>
      <xdr:colOff>76200</xdr:colOff>
      <xdr:row>0</xdr:row>
      <xdr:rowOff>63500</xdr:rowOff>
    </xdr:to>
    <xdr:pic macro="[1]!DesignIconClicked">
      <xdr:nvPicPr>
        <xdr:cNvPr id="33" name="BExZNNJTW7A3BLE5I5RXMLV7QL6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31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25400</xdr:colOff>
      <xdr:row>0</xdr:row>
      <xdr:rowOff>88900</xdr:rowOff>
    </xdr:from>
    <xdr:to>
      <xdr:col>7</xdr:col>
      <xdr:colOff>76200</xdr:colOff>
      <xdr:row>0</xdr:row>
      <xdr:rowOff>139700</xdr:rowOff>
    </xdr:to>
    <xdr:pic macro="[1]!DesignIconClicked">
      <xdr:nvPicPr>
        <xdr:cNvPr id="34" name="BExW69B15CUET0L0LQCHC6XA331C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31800" y="88900"/>
          <a:ext cx="50800" cy="50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1120775</xdr:colOff>
      <xdr:row>3</xdr:row>
      <xdr:rowOff>149225</xdr:rowOff>
    </xdr:to>
    <xdr:pic macro="[1]!DesignIconClicked">
      <xdr:nvPicPr>
        <xdr:cNvPr id="2" name="BExZVPNPGOKFNQHQF98V5WO0ZNCR" hidden="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17175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17" name="BExS4OL88I2903FZ86EOWNV0J90J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18" name="BEx1L1XJU3YNFCOANWV8CMVZKQ8A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12700</xdr:rowOff>
    </xdr:from>
    <xdr:to>
      <xdr:col>1</xdr:col>
      <xdr:colOff>79375</xdr:colOff>
      <xdr:row>0</xdr:row>
      <xdr:rowOff>63500</xdr:rowOff>
    </xdr:to>
    <xdr:pic macro="[1]!DesignIconClicked">
      <xdr:nvPicPr>
        <xdr:cNvPr id="19" name="BExZWGXK4BQ559LD57T1M22PFZ3M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86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28575</xdr:colOff>
      <xdr:row>0</xdr:row>
      <xdr:rowOff>88900</xdr:rowOff>
    </xdr:from>
    <xdr:to>
      <xdr:col>1</xdr:col>
      <xdr:colOff>79375</xdr:colOff>
      <xdr:row>0</xdr:row>
      <xdr:rowOff>139700</xdr:rowOff>
    </xdr:to>
    <xdr:pic macro="[1]!DesignIconClicked">
      <xdr:nvPicPr>
        <xdr:cNvPr id="20" name="BExW2N8GD8215WN4HPIGZC1TC3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6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21" name="BExTVHGFPR68HL9TMU73X6SWHAR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8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22" name="BExF4TXC7XJNRAZ9CLEF6BR12NGN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783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23" name="BExKDBTTIRGQZM2Z3P064H34VLXM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7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24" name="BExIKDMV9OB4D7E982U39PKMJ0P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7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25" name="BEx3KMJ7OO1S7TAY4986ETERF34K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26" name="BEx7E61HLZMLHH19MCOUYRDHW0O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2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0</xdr:row>
      <xdr:rowOff>12700</xdr:rowOff>
    </xdr:from>
    <xdr:to>
      <xdr:col>5</xdr:col>
      <xdr:colOff>76200</xdr:colOff>
      <xdr:row>0</xdr:row>
      <xdr:rowOff>63500</xdr:rowOff>
    </xdr:to>
    <xdr:pic macro="[1]!DesignIconClicked">
      <xdr:nvPicPr>
        <xdr:cNvPr id="27" name="BExW2NDQLM10NJTX9A5G9RO0VVFZ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69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0</xdr:row>
      <xdr:rowOff>88900</xdr:rowOff>
    </xdr:from>
    <xdr:to>
      <xdr:col>5</xdr:col>
      <xdr:colOff>76200</xdr:colOff>
      <xdr:row>0</xdr:row>
      <xdr:rowOff>139700</xdr:rowOff>
    </xdr:to>
    <xdr:pic macro="[1]!DesignIconClicked">
      <xdr:nvPicPr>
        <xdr:cNvPr id="28" name="BExCU5TPX7906JNB71ESMU6E46PB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169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12700</xdr:rowOff>
    </xdr:from>
    <xdr:to>
      <xdr:col>6</xdr:col>
      <xdr:colOff>76200</xdr:colOff>
      <xdr:row>0</xdr:row>
      <xdr:rowOff>63500</xdr:rowOff>
    </xdr:to>
    <xdr:pic macro="[1]!DesignIconClicked">
      <xdr:nvPicPr>
        <xdr:cNvPr id="29" name="BExW7284BDSHOMP74PV8EV30J5V4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1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88900</xdr:rowOff>
    </xdr:from>
    <xdr:to>
      <xdr:col>6</xdr:col>
      <xdr:colOff>76200</xdr:colOff>
      <xdr:row>0</xdr:row>
      <xdr:rowOff>139700</xdr:rowOff>
    </xdr:to>
    <xdr:pic macro="[1]!DesignIconClicked">
      <xdr:nvPicPr>
        <xdr:cNvPr id="30" name="BEx1P6FKNJ8SZB5B88ANJRNFZOCE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218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Common%20Files\SAP%20Shared\BW\BExAnalyzer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8"/>
  <sheetViews>
    <sheetView showGridLines="0" tabSelected="1" topLeftCell="A2" zoomScale="80" zoomScaleNormal="80" workbookViewId="0">
      <pane ySplit="9" topLeftCell="A11" activePane="bottomLeft" state="frozen"/>
      <selection activeCell="A2" sqref="A2"/>
      <selection pane="bottomLeft" activeCell="B2" sqref="B1:G1048576"/>
    </sheetView>
  </sheetViews>
  <sheetFormatPr baseColWidth="10" defaultColWidth="11.42578125" defaultRowHeight="12.75"/>
  <cols>
    <col min="1" max="1" width="69.42578125" customWidth="1"/>
    <col min="2" max="2" width="20.85546875" bestFit="1" customWidth="1"/>
    <col min="3" max="3" width="19.5703125" bestFit="1" customWidth="1"/>
    <col min="4" max="6" width="20.85546875" bestFit="1" customWidth="1"/>
    <col min="7" max="7" width="18.85546875" bestFit="1" customWidth="1"/>
    <col min="8" max="8" width="17" bestFit="1" customWidth="1"/>
    <col min="9" max="9" width="11.85546875" bestFit="1" customWidth="1"/>
  </cols>
  <sheetData>
    <row r="1" spans="1:9" s="20" customFormat="1" hidden="1">
      <c r="A1" s="19" t="s">
        <v>100</v>
      </c>
      <c r="C1" s="19" t="s">
        <v>103</v>
      </c>
      <c r="D1" s="19" t="str">
        <f>MID(A1,5,4)</f>
        <v>2018</v>
      </c>
      <c r="E1" s="20" t="str">
        <f>MID(A1,1,3)</f>
        <v>001</v>
      </c>
      <c r="F1" s="20" t="str">
        <f>MID(A1,11,3)</f>
        <v>012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1:9" s="18" customFormat="1" ht="13.5" thickBot="1">
      <c r="A2" s="17"/>
      <c r="C2" s="17"/>
      <c r="D2" s="17"/>
    </row>
    <row r="3" spans="1:9" ht="15.75">
      <c r="A3" s="36" t="s">
        <v>86</v>
      </c>
      <c r="B3" s="37"/>
      <c r="C3" s="37"/>
      <c r="D3" s="37"/>
      <c r="E3" s="37"/>
      <c r="F3" s="37"/>
      <c r="G3" s="38"/>
    </row>
    <row r="4" spans="1:9">
      <c r="A4" s="39" t="s">
        <v>7</v>
      </c>
      <c r="B4" s="40"/>
      <c r="C4" s="40"/>
      <c r="D4" s="40"/>
      <c r="E4" s="40"/>
      <c r="F4" s="40"/>
      <c r="G4" s="41"/>
    </row>
    <row r="5" spans="1:9">
      <c r="A5" s="39" t="s">
        <v>11</v>
      </c>
      <c r="B5" s="40"/>
      <c r="C5" s="40"/>
      <c r="D5" s="40"/>
      <c r="E5" s="40"/>
      <c r="F5" s="40"/>
      <c r="G5" s="41"/>
    </row>
    <row r="6" spans="1:9" ht="46.9" customHeight="1" thickBot="1">
      <c r="A6" s="45" t="str">
        <f>CONCATENATE("Del ",1," de ", G1, " al ",DAY(EOMONTH(DATE(D1,F1,1),0))," de ",H1," del ",D1)</f>
        <v>Del 1 de Enero al 31 de Diciembre del 2018</v>
      </c>
      <c r="B6" s="46"/>
      <c r="C6" s="46"/>
      <c r="D6" s="46"/>
      <c r="E6" s="46"/>
      <c r="F6" s="46"/>
      <c r="G6" s="47"/>
    </row>
    <row r="7" spans="1:9">
      <c r="A7" s="48" t="str">
        <f>CONCATENATE("Elaborado el ",MID(C1,1,2), " de ",IF(MID(C1,4,2)="01","Enero",IF(MID(C1,4,2)="02","Febrero",IF(MID(C1,4,2)="03","Marzo",IF(MID(C1,4,2)="04","Abril",IF(MID(C1,4,2)="05","Mayo",IF(MID(C1,4,2)="06","Junio",IF(MID(C1,4,2)="07","Julio",IF(MID(C1,4,2)="08","Agosto",IF(MID(C1,4,2)="09","Septiembre",IF(MID(C1,4,2)="10","Octubre",IF(MID(C1,4,2)="11","Noviembre","Diciembre")))))))))))," del ",MID(C1,7,4))</f>
        <v>Elaborado el 30 de Enero del 2019</v>
      </c>
      <c r="B7" s="49"/>
      <c r="C7" s="49"/>
      <c r="D7" s="49"/>
      <c r="E7" s="49"/>
      <c r="F7" s="49"/>
      <c r="G7" s="50"/>
    </row>
    <row r="8" spans="1:9" ht="13.5" thickBot="1">
      <c r="A8" s="42" t="s">
        <v>0</v>
      </c>
      <c r="B8" s="43"/>
      <c r="C8" s="43"/>
      <c r="D8" s="43"/>
      <c r="E8" s="43"/>
      <c r="F8" s="43"/>
      <c r="G8" s="44"/>
    </row>
    <row r="9" spans="1:9" ht="13.5" thickBot="1">
      <c r="A9" s="31" t="s">
        <v>1</v>
      </c>
      <c r="B9" s="33" t="s">
        <v>8</v>
      </c>
      <c r="C9" s="34"/>
      <c r="D9" s="34"/>
      <c r="E9" s="34"/>
      <c r="F9" s="35"/>
      <c r="G9" s="31" t="s">
        <v>9</v>
      </c>
      <c r="H9" s="22"/>
      <c r="I9" s="22"/>
    </row>
    <row r="10" spans="1:9" ht="24.75" thickBot="1">
      <c r="A10" s="32"/>
      <c r="B10" s="15" t="s">
        <v>2</v>
      </c>
      <c r="C10" s="16" t="s">
        <v>5</v>
      </c>
      <c r="D10" s="16" t="s">
        <v>6</v>
      </c>
      <c r="E10" s="16" t="s">
        <v>3</v>
      </c>
      <c r="F10" s="16" t="s">
        <v>4</v>
      </c>
      <c r="G10" s="32"/>
      <c r="H10" s="22"/>
      <c r="I10" s="22"/>
    </row>
    <row r="11" spans="1:9">
      <c r="A11" s="1"/>
      <c r="B11" s="8"/>
      <c r="C11" s="8"/>
      <c r="D11" s="8"/>
      <c r="E11" s="8"/>
      <c r="F11" s="8"/>
      <c r="G11" s="8"/>
      <c r="H11" s="22"/>
      <c r="I11" s="22"/>
    </row>
    <row r="12" spans="1:9">
      <c r="A12" s="1" t="s">
        <v>12</v>
      </c>
      <c r="B12" s="10">
        <f>+SUM(B13:B94)</f>
        <v>28357268955</v>
      </c>
      <c r="C12" s="10">
        <f>+SUM(C13:C94)</f>
        <v>2223084870.3000011</v>
      </c>
      <c r="D12" s="10">
        <f>+SUM(D13:D94)</f>
        <v>30580353825.300011</v>
      </c>
      <c r="E12" s="10">
        <f>+SUM(E13:E94)</f>
        <v>29381732127.010014</v>
      </c>
      <c r="F12" s="10">
        <f>+SUM(F13:F94)</f>
        <v>25819738654.639996</v>
      </c>
      <c r="G12" s="10">
        <f>+SUM(G13:G94)</f>
        <v>1198621698.29</v>
      </c>
      <c r="H12" s="27"/>
      <c r="I12" s="22"/>
    </row>
    <row r="13" spans="1:9">
      <c r="A13" s="21" t="str">
        <f>+IF(fuente1!$A2="1",fuente1!B2,"")</f>
        <v>CONGRESO DEL ESTADO DE MICHOACÁN DE OCAMPO</v>
      </c>
      <c r="B13" s="30">
        <f>+IF(fuente1!$A2="1",fuente1!C2,"")</f>
        <v>984436830</v>
      </c>
      <c r="C13" s="30">
        <f>+IF(fuente1!$A2="1",fuente1!D2,"")</f>
        <v>0</v>
      </c>
      <c r="D13" s="30">
        <f>+IF(fuente1!$A2="1",fuente1!E2,"")</f>
        <v>984436830</v>
      </c>
      <c r="E13" s="30">
        <f>+IF(fuente1!$A2="1",fuente1!F2,"")</f>
        <v>984436830</v>
      </c>
      <c r="F13" s="30">
        <f>+IF(fuente1!$A2="1",fuente1!G2,"")</f>
        <v>971264733</v>
      </c>
      <c r="G13" s="30">
        <f t="shared" ref="G13:G76" si="0">IFERROR(D13-E13,"")</f>
        <v>0</v>
      </c>
      <c r="H13" s="22"/>
      <c r="I13" s="22"/>
    </row>
    <row r="14" spans="1:9">
      <c r="A14" s="21" t="str">
        <f>+IF(fuente1!$A3="1",fuente1!B3,"")</f>
        <v>SUPREMO TRIBUNAL DE JUSTICIA</v>
      </c>
      <c r="B14" s="30">
        <f>+IF(fuente1!$A3="1",fuente1!C3,"")</f>
        <v>1289091216</v>
      </c>
      <c r="C14" s="30">
        <f>+IF(fuente1!$A3="1",fuente1!D3,"")</f>
        <v>0</v>
      </c>
      <c r="D14" s="30">
        <f>+IF(fuente1!$A3="1",fuente1!E3,"")</f>
        <v>1289091216</v>
      </c>
      <c r="E14" s="30">
        <f>+IF(fuente1!$A3="1",fuente1!F3,"")</f>
        <v>1289091216</v>
      </c>
      <c r="F14" s="30">
        <f>+IF(fuente1!$A3="1",fuente1!G3,"")</f>
        <v>1237069090.5</v>
      </c>
      <c r="G14" s="30">
        <f t="shared" si="0"/>
        <v>0</v>
      </c>
      <c r="H14" s="22"/>
      <c r="I14" s="22"/>
    </row>
    <row r="15" spans="1:9">
      <c r="A15" s="21" t="str">
        <f>+IF(fuente1!$A4="1",fuente1!B4,"")</f>
        <v>EJECUTIVO DEL ESTADO</v>
      </c>
      <c r="B15" s="30">
        <f>+IF(fuente1!$A4="1",fuente1!C4,"")</f>
        <v>96672401</v>
      </c>
      <c r="C15" s="30">
        <f>+IF(fuente1!$A4="1",fuente1!D4,"")</f>
        <v>-26612322.079999998</v>
      </c>
      <c r="D15" s="30">
        <f>+IF(fuente1!$A4="1",fuente1!E4,"")</f>
        <v>70060078.920000002</v>
      </c>
      <c r="E15" s="30">
        <f>+IF(fuente1!$A4="1",fuente1!F4,"")</f>
        <v>70060078.920000002</v>
      </c>
      <c r="F15" s="30">
        <f>+IF(fuente1!$A4="1",fuente1!G4,"")</f>
        <v>59315571.380000003</v>
      </c>
      <c r="G15" s="30">
        <f t="shared" si="0"/>
        <v>0</v>
      </c>
      <c r="H15" s="22"/>
      <c r="I15" s="22"/>
    </row>
    <row r="16" spans="1:9">
      <c r="A16" s="21" t="str">
        <f>+IF(fuente1!$A5="1",fuente1!B5,"")</f>
        <v>JEFATURA DE LA OFICINA DEL GOBERNADOR</v>
      </c>
      <c r="B16" s="30">
        <f>+IF(fuente1!$A5="1",fuente1!C5,"")</f>
        <v>72200079</v>
      </c>
      <c r="C16" s="30">
        <f>+IF(fuente1!$A5="1",fuente1!D5,"")</f>
        <v>-15912942.9</v>
      </c>
      <c r="D16" s="30">
        <f>+IF(fuente1!$A5="1",fuente1!E5,"")</f>
        <v>56287136.100000001</v>
      </c>
      <c r="E16" s="30">
        <f>+IF(fuente1!$A5="1",fuente1!F5,"")</f>
        <v>56287136.100000001</v>
      </c>
      <c r="F16" s="30">
        <f>+IF(fuente1!$A5="1",fuente1!G5,"")</f>
        <v>46302609.590000004</v>
      </c>
      <c r="G16" s="30">
        <f t="shared" si="0"/>
        <v>0</v>
      </c>
      <c r="H16" s="22"/>
      <c r="I16" s="22"/>
    </row>
    <row r="17" spans="1:9">
      <c r="A17" s="21" t="str">
        <f>+IF(fuente1!$A6="1",fuente1!B6,"")</f>
        <v>COORDINACIÓN GENERAL DE COMUNICACIÓN SOCIAL</v>
      </c>
      <c r="B17" s="30">
        <f>+IF(fuente1!$A6="1",fuente1!C6,"")</f>
        <v>62890741</v>
      </c>
      <c r="C17" s="30">
        <f>+IF(fuente1!$A6="1",fuente1!D6,"")</f>
        <v>-9804806.25</v>
      </c>
      <c r="D17" s="30">
        <f>+IF(fuente1!$A6="1",fuente1!E6,"")</f>
        <v>53085934.75</v>
      </c>
      <c r="E17" s="30">
        <f>+IF(fuente1!$A6="1",fuente1!F6,"")</f>
        <v>53085934.75</v>
      </c>
      <c r="F17" s="30">
        <f>+IF(fuente1!$A6="1",fuente1!G6,"")</f>
        <v>47352318.369999997</v>
      </c>
      <c r="G17" s="30">
        <f t="shared" si="0"/>
        <v>0</v>
      </c>
      <c r="H17" s="22"/>
      <c r="I17" s="22"/>
    </row>
    <row r="18" spans="1:9">
      <c r="A18" s="21" t="str">
        <f>+IF(fuente1!$A7="1",fuente1!B7,"")</f>
        <v>SECRETARÍA DE GOBIERNO</v>
      </c>
      <c r="B18" s="30">
        <f>+IF(fuente1!$A7="1",fuente1!C7,"")</f>
        <v>663419884</v>
      </c>
      <c r="C18" s="30">
        <f>+IF(fuente1!$A7="1",fuente1!D7,"")</f>
        <v>-178286879.03999999</v>
      </c>
      <c r="D18" s="30">
        <f>+IF(fuente1!$A7="1",fuente1!E7,"")</f>
        <v>485133004.95999998</v>
      </c>
      <c r="E18" s="30">
        <f>+IF(fuente1!$A7="1",fuente1!F7,"")</f>
        <v>482776690.47000003</v>
      </c>
      <c r="F18" s="30">
        <f>+IF(fuente1!$A7="1",fuente1!G7,"")</f>
        <v>414454795.57999998</v>
      </c>
      <c r="G18" s="30">
        <f t="shared" si="0"/>
        <v>2356314.4899999499</v>
      </c>
      <c r="H18" s="22"/>
      <c r="I18" s="22"/>
    </row>
    <row r="19" spans="1:9">
      <c r="A19" s="21" t="str">
        <f>+IF(fuente1!$A8="1",fuente1!B8,"")</f>
        <v>SECRETARÍA DE FINANZAS Y ADMINISTRACIÓN</v>
      </c>
      <c r="B19" s="30">
        <f>+IF(fuente1!$A8="1",fuente1!C8,"")</f>
        <v>1158402797</v>
      </c>
      <c r="C19" s="30">
        <f>+IF(fuente1!$A8="1",fuente1!D8,"")</f>
        <v>572636257.08000004</v>
      </c>
      <c r="D19" s="30">
        <f>+IF(fuente1!$A8="1",fuente1!E8,"")</f>
        <v>1731039054.0799999</v>
      </c>
      <c r="E19" s="30">
        <f>+IF(fuente1!$A8="1",fuente1!F8,"")</f>
        <v>1731039054.0799999</v>
      </c>
      <c r="F19" s="30">
        <f>+IF(fuente1!$A8="1",fuente1!G8,"")</f>
        <v>1482431520.26</v>
      </c>
      <c r="G19" s="30">
        <f t="shared" si="0"/>
        <v>0</v>
      </c>
      <c r="H19" s="22"/>
      <c r="I19" s="22"/>
    </row>
    <row r="20" spans="1:9">
      <c r="A20" s="21" t="str">
        <f>+IF(fuente1!$A9="1",fuente1!B9,"")</f>
        <v>SECRETARÍA DE COMUNICACIONES Y OBRAS PUBLICAS</v>
      </c>
      <c r="B20" s="30">
        <f>+IF(fuente1!$A9="1",fuente1!C9,"")</f>
        <v>318851465</v>
      </c>
      <c r="C20" s="30">
        <f>+IF(fuente1!$A9="1",fuente1!D9,"")</f>
        <v>-33418808.300000001</v>
      </c>
      <c r="D20" s="30">
        <f>+IF(fuente1!$A9="1",fuente1!E9,"")</f>
        <v>285432656.69999999</v>
      </c>
      <c r="E20" s="30">
        <f>+IF(fuente1!$A9="1",fuente1!F9,"")</f>
        <v>276038765.25999999</v>
      </c>
      <c r="F20" s="30">
        <f>+IF(fuente1!$A9="1",fuente1!G9,"")</f>
        <v>152025654.65000001</v>
      </c>
      <c r="G20" s="30">
        <f t="shared" si="0"/>
        <v>9393891.4399999976</v>
      </c>
      <c r="H20" s="22"/>
      <c r="I20" s="22"/>
    </row>
    <row r="21" spans="1:9">
      <c r="A21" s="21" t="str">
        <f>+IF(fuente1!$A10="1",fuente1!B10,"")</f>
        <v>SECRETARÍA DE DESARROLLO RURAL Y AGROALIMENTARIO</v>
      </c>
      <c r="B21" s="30">
        <f>+IF(fuente1!$A10="1",fuente1!C10,"")</f>
        <v>1199965074</v>
      </c>
      <c r="C21" s="30">
        <f>+IF(fuente1!$A10="1",fuente1!D10,"")</f>
        <v>-373602994.56</v>
      </c>
      <c r="D21" s="30">
        <f>+IF(fuente1!$A10="1",fuente1!E10,"")</f>
        <v>826362079.44000006</v>
      </c>
      <c r="E21" s="30">
        <f>+IF(fuente1!$A10="1",fuente1!F10,"")</f>
        <v>826183310.04999995</v>
      </c>
      <c r="F21" s="30">
        <f>+IF(fuente1!$A10="1",fuente1!G10,"")</f>
        <v>450605980.5</v>
      </c>
      <c r="G21" s="30">
        <f t="shared" si="0"/>
        <v>178769.3900001049</v>
      </c>
      <c r="H21" s="22"/>
      <c r="I21" s="22"/>
    </row>
    <row r="22" spans="1:9">
      <c r="A22" s="21" t="str">
        <f>+IF(fuente1!$A11="1",fuente1!B11,"")</f>
        <v>SECRETARÍA DE DESARROLLO ECONÓMICO</v>
      </c>
      <c r="B22" s="30">
        <f>+IF(fuente1!$A11="1",fuente1!C11,"")</f>
        <v>150949763</v>
      </c>
      <c r="C22" s="30">
        <f>+IF(fuente1!$A11="1",fuente1!D11,"")</f>
        <v>58071078.75</v>
      </c>
      <c r="D22" s="30">
        <f>+IF(fuente1!$A11="1",fuente1!E11,"")</f>
        <v>209020841.75</v>
      </c>
      <c r="E22" s="30">
        <f>+IF(fuente1!$A11="1",fuente1!F11,"")</f>
        <v>209014275.88</v>
      </c>
      <c r="F22" s="30">
        <f>+IF(fuente1!$A11="1",fuente1!G11,"")</f>
        <v>166192562.03999999</v>
      </c>
      <c r="G22" s="30">
        <f t="shared" si="0"/>
        <v>6565.8700000047684</v>
      </c>
      <c r="H22" s="22"/>
      <c r="I22" s="22"/>
    </row>
    <row r="23" spans="1:9">
      <c r="A23" s="21" t="str">
        <f>+IF(fuente1!$A12="1",fuente1!B12,"")</f>
        <v>SECRETARÍA DE TURISMO</v>
      </c>
      <c r="B23" s="30">
        <f>+IF(fuente1!$A12="1",fuente1!C12,"")</f>
        <v>129579853</v>
      </c>
      <c r="C23" s="30">
        <f>+IF(fuente1!$A12="1",fuente1!D12,"")</f>
        <v>12256088.449999999</v>
      </c>
      <c r="D23" s="30">
        <f>+IF(fuente1!$A12="1",fuente1!E12,"")</f>
        <v>141835941.44999999</v>
      </c>
      <c r="E23" s="30">
        <f>+IF(fuente1!$A12="1",fuente1!F12,"")</f>
        <v>141835941.44999999</v>
      </c>
      <c r="F23" s="30">
        <f>+IF(fuente1!$A12="1",fuente1!G12,"")</f>
        <v>94333575.180000007</v>
      </c>
      <c r="G23" s="30">
        <f t="shared" si="0"/>
        <v>0</v>
      </c>
      <c r="H23" s="22"/>
      <c r="I23" s="22"/>
    </row>
    <row r="24" spans="1:9">
      <c r="A24" s="21" t="str">
        <f>+IF(fuente1!$A13="1",fuente1!B13,"")</f>
        <v>SECRETARÍA DE EDUCACIÓN</v>
      </c>
      <c r="B24" s="30">
        <f>+IF(fuente1!$A13="1",fuente1!C13,"")</f>
        <v>3287474374</v>
      </c>
      <c r="C24" s="30">
        <f>+IF(fuente1!$A13="1",fuente1!D13,"")</f>
        <v>1207157646.9000001</v>
      </c>
      <c r="D24" s="30">
        <f>+IF(fuente1!$A13="1",fuente1!E13,"")</f>
        <v>4494632020.8999996</v>
      </c>
      <c r="E24" s="30">
        <f>+IF(fuente1!$A13="1",fuente1!F13,"")</f>
        <v>4436269449.8999996</v>
      </c>
      <c r="F24" s="30">
        <f>+IF(fuente1!$A13="1",fuente1!G13,"")</f>
        <v>4178218533.1700001</v>
      </c>
      <c r="G24" s="30">
        <f t="shared" si="0"/>
        <v>58362571</v>
      </c>
      <c r="H24" s="22"/>
      <c r="I24" s="22"/>
    </row>
    <row r="25" spans="1:9">
      <c r="A25" s="21" t="str">
        <f>+IF(fuente1!$A14="1",fuente1!B14,"")</f>
        <v>PROCURADURÍA GENERAL DE JUSTICIA</v>
      </c>
      <c r="B25" s="30">
        <f>+IF(fuente1!$A14="1",fuente1!C14,"")</f>
        <v>1178839927</v>
      </c>
      <c r="C25" s="30">
        <f>+IF(fuente1!$A14="1",fuente1!D14,"")</f>
        <v>-302817590.38</v>
      </c>
      <c r="D25" s="30">
        <f>+IF(fuente1!$A14="1",fuente1!E14,"")</f>
        <v>876022336.62</v>
      </c>
      <c r="E25" s="30">
        <f>+IF(fuente1!$A14="1",fuente1!F14,"")</f>
        <v>876022336.62</v>
      </c>
      <c r="F25" s="30">
        <f>+IF(fuente1!$A14="1",fuente1!G14,"")</f>
        <v>754331505.95000005</v>
      </c>
      <c r="G25" s="30">
        <f t="shared" si="0"/>
        <v>0</v>
      </c>
      <c r="H25" s="22"/>
      <c r="I25" s="22"/>
    </row>
    <row r="26" spans="1:9">
      <c r="A26" s="21" t="str">
        <f>+IF(fuente1!$A15="1",fuente1!B15,"")</f>
        <v>SECRETARÍA DEL MIGRANTE</v>
      </c>
      <c r="B26" s="30">
        <f>+IF(fuente1!$A15="1",fuente1!C15,"")</f>
        <v>55535666</v>
      </c>
      <c r="C26" s="30">
        <f>+IF(fuente1!$A15="1",fuente1!D15,"")</f>
        <v>-13311684.119999999</v>
      </c>
      <c r="D26" s="30">
        <f>+IF(fuente1!$A15="1",fuente1!E15,"")</f>
        <v>42223981.880000003</v>
      </c>
      <c r="E26" s="30">
        <f>+IF(fuente1!$A15="1",fuente1!F15,"")</f>
        <v>42223981.880000003</v>
      </c>
      <c r="F26" s="30">
        <f>+IF(fuente1!$A15="1",fuente1!G15,"")</f>
        <v>31029932.98</v>
      </c>
      <c r="G26" s="30">
        <f t="shared" si="0"/>
        <v>0</v>
      </c>
      <c r="H26" s="22"/>
      <c r="I26" s="22"/>
    </row>
    <row r="27" spans="1:9">
      <c r="A27" s="21" t="str">
        <f>+IF(fuente1!$A16="1",fuente1!B16,"")</f>
        <v>SECRETARÍA DE SEGURIDAD PÚBLICA</v>
      </c>
      <c r="B27" s="30">
        <f>+IF(fuente1!$A16="1",fuente1!C16,"")</f>
        <v>2411194618</v>
      </c>
      <c r="C27" s="30">
        <f>+IF(fuente1!$A16="1",fuente1!D16,"")</f>
        <v>660433538.58000004</v>
      </c>
      <c r="D27" s="30">
        <f>+IF(fuente1!$A16="1",fuente1!E16,"")</f>
        <v>3071628156.5799999</v>
      </c>
      <c r="E27" s="30">
        <f>+IF(fuente1!$A16="1",fuente1!F16,"")</f>
        <v>3071628156.5799999</v>
      </c>
      <c r="F27" s="30">
        <f>+IF(fuente1!$A16="1",fuente1!G16,"")</f>
        <v>2624349327.1500001</v>
      </c>
      <c r="G27" s="30">
        <f t="shared" si="0"/>
        <v>0</v>
      </c>
      <c r="H27" s="22"/>
      <c r="I27" s="22"/>
    </row>
    <row r="28" spans="1:9">
      <c r="A28" s="21" t="str">
        <f>+IF(fuente1!$A17="1",fuente1!B17,"")</f>
        <v>SECRETARÍA DE SALUD</v>
      </c>
      <c r="B28" s="30">
        <f>+IF(fuente1!$A17="1",fuente1!C17,"")</f>
        <v>69267500</v>
      </c>
      <c r="C28" s="30">
        <f>+IF(fuente1!$A17="1",fuente1!D17,"")</f>
        <v>278904342.47000003</v>
      </c>
      <c r="D28" s="30">
        <f>+IF(fuente1!$A17="1",fuente1!E17,"")</f>
        <v>348171842.47000003</v>
      </c>
      <c r="E28" s="30">
        <f>+IF(fuente1!$A17="1",fuente1!F17,"")</f>
        <v>348171842.47000003</v>
      </c>
      <c r="F28" s="30">
        <f>+IF(fuente1!$A17="1",fuente1!G17,"")</f>
        <v>222245116.58000001</v>
      </c>
      <c r="G28" s="30">
        <f t="shared" si="0"/>
        <v>0</v>
      </c>
      <c r="H28" s="22"/>
      <c r="I28" s="22"/>
    </row>
    <row r="29" spans="1:9">
      <c r="A29" s="21" t="str">
        <f>+IF(fuente1!$A18="1",fuente1!B18,"")</f>
        <v>SECRETARÍA DE MEDIO AMBIENTE, CAMBIO CLIMÁTICO Y DESARROLLO TERRITORIAL</v>
      </c>
      <c r="B29" s="30">
        <f>+IF(fuente1!$A18="1",fuente1!C18,"")</f>
        <v>137060432</v>
      </c>
      <c r="C29" s="30">
        <f>+IF(fuente1!$A18="1",fuente1!D18,"")</f>
        <v>-16142353.460000001</v>
      </c>
      <c r="D29" s="30">
        <f>+IF(fuente1!$A18="1",fuente1!E18,"")</f>
        <v>120918078.54000001</v>
      </c>
      <c r="E29" s="30">
        <f>+IF(fuente1!$A18="1",fuente1!F18,"")</f>
        <v>120918078.54000001</v>
      </c>
      <c r="F29" s="30">
        <f>+IF(fuente1!$A18="1",fuente1!G18,"")</f>
        <v>101933221.84</v>
      </c>
      <c r="G29" s="30">
        <f t="shared" si="0"/>
        <v>0</v>
      </c>
      <c r="H29" s="22"/>
      <c r="I29" s="22"/>
    </row>
    <row r="30" spans="1:9">
      <c r="A30" s="21" t="str">
        <f>+IF(fuente1!$A19="1",fuente1!B19,"")</f>
        <v>SECRETARÍA DE CONTRALORÍA</v>
      </c>
      <c r="B30" s="30">
        <f>+IF(fuente1!$A19="1",fuente1!C19,"")</f>
        <v>90986483</v>
      </c>
      <c r="C30" s="30">
        <f>+IF(fuente1!$A19="1",fuente1!D19,"")</f>
        <v>-14886751.74</v>
      </c>
      <c r="D30" s="30">
        <f>+IF(fuente1!$A19="1",fuente1!E19,"")</f>
        <v>76099731.260000005</v>
      </c>
      <c r="E30" s="30">
        <f>+IF(fuente1!$A19="1",fuente1!F19,"")</f>
        <v>76099731.260000005</v>
      </c>
      <c r="F30" s="30">
        <f>+IF(fuente1!$A19="1",fuente1!G19,"")</f>
        <v>64876006.789999999</v>
      </c>
      <c r="G30" s="30">
        <f t="shared" si="0"/>
        <v>0</v>
      </c>
      <c r="H30" s="22"/>
      <c r="I30" s="22"/>
    </row>
    <row r="31" spans="1:9">
      <c r="A31" s="21" t="str">
        <f>+IF(fuente1!$A20="1",fuente1!B20,"")</f>
        <v>SECRETARÍA DE DESARROLLO SOCIAL Y HUMANO</v>
      </c>
      <c r="B31" s="30">
        <f>+IF(fuente1!$A20="1",fuente1!C20,"")</f>
        <v>632449089</v>
      </c>
      <c r="C31" s="30">
        <f>+IF(fuente1!$A20="1",fuente1!D20,"")</f>
        <v>-552343251.27999997</v>
      </c>
      <c r="D31" s="30">
        <f>+IF(fuente1!$A20="1",fuente1!E20,"")</f>
        <v>80105837.719999999</v>
      </c>
      <c r="E31" s="30">
        <f>+IF(fuente1!$A20="1",fuente1!F20,"")</f>
        <v>80105837.719999999</v>
      </c>
      <c r="F31" s="30">
        <f>+IF(fuente1!$A20="1",fuente1!G20,"")</f>
        <v>69707162.310000002</v>
      </c>
      <c r="G31" s="30">
        <f t="shared" si="0"/>
        <v>0</v>
      </c>
      <c r="H31" s="22"/>
      <c r="I31" s="22"/>
    </row>
    <row r="32" spans="1:9">
      <c r="A32" s="21" t="str">
        <f>+IF(fuente1!$A21="1",fuente1!B21,"")</f>
        <v>SECRETARÍA DE CULTURA</v>
      </c>
      <c r="B32" s="30">
        <f>+IF(fuente1!$A21="1",fuente1!C21,"")</f>
        <v>168578159</v>
      </c>
      <c r="C32" s="30">
        <f>+IF(fuente1!$A21="1",fuente1!D21,"")</f>
        <v>-30518071.48</v>
      </c>
      <c r="D32" s="30">
        <f>+IF(fuente1!$A21="1",fuente1!E21,"")</f>
        <v>138060087.52000001</v>
      </c>
      <c r="E32" s="30">
        <f>+IF(fuente1!$A21="1",fuente1!F21,"")</f>
        <v>138060087.52000001</v>
      </c>
      <c r="F32" s="30">
        <f>+IF(fuente1!$A21="1",fuente1!G21,"")</f>
        <v>101136775.59</v>
      </c>
      <c r="G32" s="30">
        <f t="shared" si="0"/>
        <v>0</v>
      </c>
      <c r="H32" s="22"/>
      <c r="I32" s="22"/>
    </row>
    <row r="33" spans="1:9">
      <c r="A33" s="21" t="str">
        <f>+IF(fuente1!$A22="1",fuente1!B22,"")</f>
        <v>PARTICIPACIONES Y APORTACIONES A MUNICIPIOS</v>
      </c>
      <c r="B33" s="30">
        <f>+IF(fuente1!$A22="1",fuente1!C22,"")</f>
        <v>5795655356</v>
      </c>
      <c r="C33" s="30">
        <f>+IF(fuente1!$A22="1",fuente1!D22,"")</f>
        <v>524402018</v>
      </c>
      <c r="D33" s="30">
        <f>+IF(fuente1!$A22="1",fuente1!E22,"")</f>
        <v>6320057374</v>
      </c>
      <c r="E33" s="30">
        <f>+IF(fuente1!$A22="1",fuente1!F22,"")</f>
        <v>6318690524</v>
      </c>
      <c r="F33" s="30">
        <f>+IF(fuente1!$A22="1",fuente1!G22,"")</f>
        <v>6210228722.3400002</v>
      </c>
      <c r="G33" s="30">
        <f t="shared" si="0"/>
        <v>1366850</v>
      </c>
      <c r="H33" s="22"/>
      <c r="I33" s="22"/>
    </row>
    <row r="34" spans="1:9">
      <c r="A34" s="21" t="str">
        <f>+IF(fuente1!$A23="1",fuente1!B23,"")</f>
        <v>EROGACIONES ADICIONALES Y PROVISIONES</v>
      </c>
      <c r="B34" s="30">
        <f>+IF(fuente1!$A23="1",fuente1!C23,"")</f>
        <v>0</v>
      </c>
      <c r="C34" s="30">
        <f>+IF(fuente1!$A23="1",fuente1!D23,"")</f>
        <v>676227558.77999997</v>
      </c>
      <c r="D34" s="30">
        <f>+IF(fuente1!$A23="1",fuente1!E23,"")</f>
        <v>676227558.77999997</v>
      </c>
      <c r="E34" s="30">
        <f>+IF(fuente1!$A23="1",fuente1!F23,"")</f>
        <v>0</v>
      </c>
      <c r="F34" s="30">
        <f>+IF(fuente1!$A23="1",fuente1!G23,"")</f>
        <v>0</v>
      </c>
      <c r="G34" s="30">
        <f t="shared" si="0"/>
        <v>676227558.77999997</v>
      </c>
      <c r="H34" s="22"/>
      <c r="I34" s="22"/>
    </row>
    <row r="35" spans="1:9">
      <c r="A35" s="21" t="str">
        <f>+IF(fuente1!$A24="1",fuente1!B24,"")</f>
        <v>DEUDA PÚBLICA Y OBLIGACIONES FINANCIERAS</v>
      </c>
      <c r="B35" s="30">
        <f>+IF(fuente1!$A24="1",fuente1!C24,"")</f>
        <v>1429731174</v>
      </c>
      <c r="C35" s="30">
        <f>+IF(fuente1!$A24="1",fuente1!D24,"")</f>
        <v>-77331993.519999996</v>
      </c>
      <c r="D35" s="30">
        <f>+IF(fuente1!$A24="1",fuente1!E24,"")</f>
        <v>1352399180.48</v>
      </c>
      <c r="E35" s="30">
        <f>+IF(fuente1!$A24="1",fuente1!F24,"")</f>
        <v>1116636502.9100001</v>
      </c>
      <c r="F35" s="30">
        <f>+IF(fuente1!$A24="1",fuente1!G24,"")</f>
        <v>978194257.42999995</v>
      </c>
      <c r="G35" s="30">
        <f t="shared" si="0"/>
        <v>235762677.56999993</v>
      </c>
      <c r="H35" s="22"/>
      <c r="I35" s="22"/>
    </row>
    <row r="36" spans="1:9">
      <c r="A36" s="21" t="str">
        <f>+IF(fuente1!$A25="1",fuente1!B25,"")</f>
        <v>PROGRAMAS DE INVERSIONES CONCURRENTES</v>
      </c>
      <c r="B36" s="30">
        <f>+IF(fuente1!$A25="1",fuente1!C25,"")</f>
        <v>793637034</v>
      </c>
      <c r="C36" s="30">
        <f>+IF(fuente1!$A25="1",fuente1!D25,"")</f>
        <v>-181481329.28999999</v>
      </c>
      <c r="D36" s="30">
        <f>+IF(fuente1!$A25="1",fuente1!E25,"")</f>
        <v>612155704.71000004</v>
      </c>
      <c r="E36" s="30">
        <f>+IF(fuente1!$A25="1",fuente1!F25,"")</f>
        <v>397207437.56999999</v>
      </c>
      <c r="F36" s="30">
        <f>+IF(fuente1!$A25="1",fuente1!G25,"")</f>
        <v>323597900.94</v>
      </c>
      <c r="G36" s="30">
        <f t="shared" si="0"/>
        <v>214948267.14000005</v>
      </c>
      <c r="H36" s="22"/>
      <c r="I36" s="22"/>
    </row>
    <row r="37" spans="1:9">
      <c r="A37" s="21" t="str">
        <f>+IF(fuente1!$A26="1",fuente1!B26,"")</f>
        <v>INSTITUTO DEL ARTESANO MICHOACANO</v>
      </c>
      <c r="B37" s="30">
        <f>+IF(fuente1!$A26="1",fuente1!C26,"")</f>
        <v>38134797</v>
      </c>
      <c r="C37" s="30">
        <f>+IF(fuente1!$A26="1",fuente1!D26,"")</f>
        <v>-445647.96</v>
      </c>
      <c r="D37" s="30">
        <f>+IF(fuente1!$A26="1",fuente1!E26,"")</f>
        <v>37689149.039999999</v>
      </c>
      <c r="E37" s="30">
        <f>+IF(fuente1!$A26="1",fuente1!F26,"")</f>
        <v>37689149.039999999</v>
      </c>
      <c r="F37" s="30">
        <f>+IF(fuente1!$A26="1",fuente1!G26,"")</f>
        <v>29784400.440000001</v>
      </c>
      <c r="G37" s="30">
        <f t="shared" si="0"/>
        <v>0</v>
      </c>
      <c r="H37" s="22"/>
      <c r="I37" s="22"/>
    </row>
    <row r="38" spans="1:9">
      <c r="A38" s="21" t="str">
        <f>+IF(fuente1!$A27="1",fuente1!B27,"")</f>
        <v>SECRETARIADO EJECUTIVO DEL SISTEMA ESTATAL DE SEGURIDAD PUBLICA</v>
      </c>
      <c r="B38" s="30">
        <f>+IF(fuente1!$A27="1",fuente1!C27,"")</f>
        <v>23198617</v>
      </c>
      <c r="C38" s="30">
        <f>+IF(fuente1!$A27="1",fuente1!D27,"")</f>
        <v>12886537.199999999</v>
      </c>
      <c r="D38" s="30">
        <f>+IF(fuente1!$A27="1",fuente1!E27,"")</f>
        <v>36085154.200000003</v>
      </c>
      <c r="E38" s="30">
        <f>+IF(fuente1!$A27="1",fuente1!F27,"")</f>
        <v>36085154.200000003</v>
      </c>
      <c r="F38" s="30">
        <f>+IF(fuente1!$A27="1",fuente1!G27,"")</f>
        <v>23744251.789999999</v>
      </c>
      <c r="G38" s="30">
        <f t="shared" si="0"/>
        <v>0</v>
      </c>
      <c r="H38" s="22"/>
      <c r="I38" s="22"/>
    </row>
    <row r="39" spans="1:9">
      <c r="A39" s="21" t="str">
        <f>+IF(fuente1!$A28="1",fuente1!B28,"")</f>
        <v>COMISIÓN ESTATAL DE CULTURA FÍSICA Y DEPORTE</v>
      </c>
      <c r="B39" s="30">
        <f>+IF(fuente1!$A28="1",fuente1!C28,"")</f>
        <v>54358778</v>
      </c>
      <c r="C39" s="30">
        <f>+IF(fuente1!$A28="1",fuente1!D28,"")</f>
        <v>-980112.46</v>
      </c>
      <c r="D39" s="30">
        <f>+IF(fuente1!$A28="1",fuente1!E28,"")</f>
        <v>53378665.539999999</v>
      </c>
      <c r="E39" s="30">
        <f>+IF(fuente1!$A28="1",fuente1!F28,"")</f>
        <v>53378665.539999999</v>
      </c>
      <c r="F39" s="30">
        <f>+IF(fuente1!$A28="1",fuente1!G28,"")</f>
        <v>49186987.369999997</v>
      </c>
      <c r="G39" s="30">
        <f t="shared" si="0"/>
        <v>0</v>
      </c>
      <c r="H39" s="22"/>
      <c r="I39" s="22"/>
    </row>
    <row r="40" spans="1:9">
      <c r="A40" s="21" t="str">
        <f>+IF(fuente1!$A29="1",fuente1!B29,"")</f>
        <v>CONSEJERÍA JURÍDICA DEL EJECUTIVO DEL ESTADO DE MICHOACÁN DE OCAMPO</v>
      </c>
      <c r="B40" s="30">
        <f>+IF(fuente1!$A29="1",fuente1!C29,"")</f>
        <v>30234262</v>
      </c>
      <c r="C40" s="30">
        <f>+IF(fuente1!$A29="1",fuente1!D29,"")</f>
        <v>-5956687.8200000003</v>
      </c>
      <c r="D40" s="30">
        <f>+IF(fuente1!$A29="1",fuente1!E29,"")</f>
        <v>24277574.18</v>
      </c>
      <c r="E40" s="30">
        <f>+IF(fuente1!$A29="1",fuente1!F29,"")</f>
        <v>24277574.18</v>
      </c>
      <c r="F40" s="30">
        <f>+IF(fuente1!$A29="1",fuente1!G29,"")</f>
        <v>20569135.260000002</v>
      </c>
      <c r="G40" s="30">
        <f t="shared" si="0"/>
        <v>0</v>
      </c>
      <c r="H40" s="22"/>
      <c r="I40" s="22"/>
    </row>
    <row r="41" spans="1:9">
      <c r="A41" s="21" t="str">
        <f>+IF(fuente1!$A30="1",fuente1!B30,"")</f>
        <v>SISTEMA MICHOACANO DE RADIO Y TELEVISIÓN</v>
      </c>
      <c r="B41" s="30">
        <f>+IF(fuente1!$A30="1",fuente1!C30,"")</f>
        <v>55463404</v>
      </c>
      <c r="C41" s="30">
        <f>+IF(fuente1!$A30="1",fuente1!D30,"")</f>
        <v>-2035113.69</v>
      </c>
      <c r="D41" s="30">
        <f>+IF(fuente1!$A30="1",fuente1!E30,"")</f>
        <v>53428290.310000002</v>
      </c>
      <c r="E41" s="30">
        <f>+IF(fuente1!$A30="1",fuente1!F30,"")</f>
        <v>53428290.310000002</v>
      </c>
      <c r="F41" s="30">
        <f>+IF(fuente1!$A30="1",fuente1!G30,"")</f>
        <v>46904381.25</v>
      </c>
      <c r="G41" s="30">
        <f t="shared" si="0"/>
        <v>0</v>
      </c>
      <c r="H41" s="22"/>
      <c r="I41" s="22"/>
    </row>
    <row r="42" spans="1:9">
      <c r="A42" s="21" t="str">
        <f>+IF(fuente1!$A31="1",fuente1!B31,"")</f>
        <v>CENTRO DE CONVENCIONES DE MORELIA</v>
      </c>
      <c r="B42" s="30">
        <f>+IF(fuente1!$A31="1",fuente1!C31,"")</f>
        <v>18969474</v>
      </c>
      <c r="C42" s="30">
        <f>+IF(fuente1!$A31="1",fuente1!D31,"")</f>
        <v>-996538.23</v>
      </c>
      <c r="D42" s="30">
        <f>+IF(fuente1!$A31="1",fuente1!E31,"")</f>
        <v>17972935.77</v>
      </c>
      <c r="E42" s="30">
        <f>+IF(fuente1!$A31="1",fuente1!F31,"")</f>
        <v>17972935.77</v>
      </c>
      <c r="F42" s="30">
        <f>+IF(fuente1!$A31="1",fuente1!G31,"")</f>
        <v>15192458.470000001</v>
      </c>
      <c r="G42" s="30">
        <f t="shared" si="0"/>
        <v>0</v>
      </c>
      <c r="H42" s="22"/>
      <c r="I42" s="22"/>
    </row>
    <row r="43" spans="1:9">
      <c r="A43" s="21" t="str">
        <f>+IF(fuente1!$A32="1",fuente1!B32,"")</f>
        <v>PARQUE ZOOLÓGICO BENITO JUÁREZ</v>
      </c>
      <c r="B43" s="30">
        <f>+IF(fuente1!$A32="1",fuente1!C32,"")</f>
        <v>32094642</v>
      </c>
      <c r="C43" s="30">
        <f>+IF(fuente1!$A32="1",fuente1!D32,"")</f>
        <v>-313096.12</v>
      </c>
      <c r="D43" s="30">
        <f>+IF(fuente1!$A32="1",fuente1!E32,"")</f>
        <v>31781545.879999999</v>
      </c>
      <c r="E43" s="30">
        <f>+IF(fuente1!$A32="1",fuente1!F32,"")</f>
        <v>31781545.879999999</v>
      </c>
      <c r="F43" s="30">
        <f>+IF(fuente1!$A32="1",fuente1!G32,"")</f>
        <v>26797916.780000001</v>
      </c>
      <c r="G43" s="30">
        <f t="shared" si="0"/>
        <v>0</v>
      </c>
      <c r="H43" s="22"/>
      <c r="I43" s="22"/>
    </row>
    <row r="44" spans="1:9">
      <c r="A44" s="21" t="str">
        <f>+IF(fuente1!$A33="1",fuente1!B33,"")</f>
        <v>UNIVERSIDAD MICHOACANA DE SAN NICOLÁS DE HIDALGO</v>
      </c>
      <c r="B44" s="30">
        <f>+IF(fuente1!$A33="1",fuente1!C33,"")</f>
        <v>829275343</v>
      </c>
      <c r="C44" s="30">
        <f>+IF(fuente1!$A33="1",fuente1!D33,"")</f>
        <v>52545527</v>
      </c>
      <c r="D44" s="30">
        <f>+IF(fuente1!$A33="1",fuente1!E33,"")</f>
        <v>881820870</v>
      </c>
      <c r="E44" s="30">
        <f>+IF(fuente1!$A33="1",fuente1!F33,"")</f>
        <v>881820870</v>
      </c>
      <c r="F44" s="30">
        <f>+IF(fuente1!$A33="1",fuente1!G33,"")</f>
        <v>786441825</v>
      </c>
      <c r="G44" s="30">
        <f t="shared" si="0"/>
        <v>0</v>
      </c>
      <c r="H44" s="22"/>
      <c r="I44" s="22"/>
    </row>
    <row r="45" spans="1:9">
      <c r="A45" s="21" t="str">
        <f>+IF(fuente1!$A34="1",fuente1!B34,"")</f>
        <v>REPRESENTACIÓN DEL GOBIERNO DEL ESTADO EN EL DISTRITO FEDERAL</v>
      </c>
      <c r="B45" s="30">
        <f>+IF(fuente1!$A34="1",fuente1!C34,"")</f>
        <v>14212308</v>
      </c>
      <c r="C45" s="30">
        <f>+IF(fuente1!$A34="1",fuente1!D34,"")</f>
        <v>-2365195.66</v>
      </c>
      <c r="D45" s="30">
        <f>+IF(fuente1!$A34="1",fuente1!E34,"")</f>
        <v>11847112.34</v>
      </c>
      <c r="E45" s="30">
        <f>+IF(fuente1!$A34="1",fuente1!F34,"")</f>
        <v>11847112.34</v>
      </c>
      <c r="F45" s="30">
        <f>+IF(fuente1!$A34="1",fuente1!G34,"")</f>
        <v>10554837.09</v>
      </c>
      <c r="G45" s="30">
        <f t="shared" si="0"/>
        <v>0</v>
      </c>
    </row>
    <row r="46" spans="1:9">
      <c r="A46" s="21" t="str">
        <f>+IF(fuente1!$A35="1",fuente1!B35,"")</f>
        <v>SISTEMA PARA EL DESARROLLO INTEGRAL DE LA FAMILIA, MICHOACÁN</v>
      </c>
      <c r="B46" s="30">
        <f>+IF(fuente1!$A35="1",fuente1!C35,"")</f>
        <v>347534028</v>
      </c>
      <c r="C46" s="30">
        <f>+IF(fuente1!$A35="1",fuente1!D35,"")</f>
        <v>-18824870.120000001</v>
      </c>
      <c r="D46" s="30">
        <f>+IF(fuente1!$A35="1",fuente1!E35,"")</f>
        <v>328709157.88</v>
      </c>
      <c r="E46" s="30">
        <f>+IF(fuente1!$A35="1",fuente1!F35,"")</f>
        <v>328709157.88</v>
      </c>
      <c r="F46" s="30">
        <f>+IF(fuente1!$A35="1",fuente1!G35,"")</f>
        <v>187859122.58000001</v>
      </c>
      <c r="G46" s="30">
        <f t="shared" si="0"/>
        <v>0</v>
      </c>
    </row>
    <row r="47" spans="1:9">
      <c r="A47" s="21" t="str">
        <f>+IF(fuente1!$A36="1",fuente1!B36,"")</f>
        <v>INSTITUTO ELECTORAL DE MICHOACÁN</v>
      </c>
      <c r="B47" s="30">
        <f>+IF(fuente1!$A36="1",fuente1!C36,"")</f>
        <v>568789810</v>
      </c>
      <c r="C47" s="30">
        <f>+IF(fuente1!$A36="1",fuente1!D36,"")</f>
        <v>0</v>
      </c>
      <c r="D47" s="30">
        <f>+IF(fuente1!$A36="1",fuente1!E36,"")</f>
        <v>568789810</v>
      </c>
      <c r="E47" s="30">
        <f>+IF(fuente1!$A36="1",fuente1!F36,"")</f>
        <v>568789810</v>
      </c>
      <c r="F47" s="30">
        <f>+IF(fuente1!$A36="1",fuente1!G36,"")</f>
        <v>525100383</v>
      </c>
      <c r="G47" s="30">
        <f t="shared" si="0"/>
        <v>0</v>
      </c>
    </row>
    <row r="48" spans="1:9">
      <c r="A48" s="21" t="str">
        <f>+IF(fuente1!$A37="1",fuente1!B37,"")</f>
        <v>TRIBUNAL ELECTORAL DEL ESTADO DE MICHOACÁN</v>
      </c>
      <c r="B48" s="30">
        <f>+IF(fuente1!$A37="1",fuente1!C37,"")</f>
        <v>69990768</v>
      </c>
      <c r="C48" s="30">
        <f>+IF(fuente1!$A37="1",fuente1!D37,"")</f>
        <v>0</v>
      </c>
      <c r="D48" s="30">
        <f>+IF(fuente1!$A37="1",fuente1!E37,"")</f>
        <v>69990768</v>
      </c>
      <c r="E48" s="30">
        <f>+IF(fuente1!$A37="1",fuente1!F37,"")</f>
        <v>69990768</v>
      </c>
      <c r="F48" s="30">
        <f>+IF(fuente1!$A37="1",fuente1!G37,"")</f>
        <v>69893461</v>
      </c>
      <c r="G48" s="30">
        <f t="shared" si="0"/>
        <v>0</v>
      </c>
    </row>
    <row r="49" spans="1:7">
      <c r="A49" s="21" t="str">
        <f>+IF(fuente1!$A38="1",fuente1!B38,"")</f>
        <v>CENTRO ESTATAL DE TECNOLOGÍAS DE INFORMACIÓN Y COMUNICACIONES</v>
      </c>
      <c r="B49" s="30">
        <f>+IF(fuente1!$A38="1",fuente1!C38,"")</f>
        <v>18018890</v>
      </c>
      <c r="C49" s="30">
        <f>+IF(fuente1!$A38="1",fuente1!D38,"")</f>
        <v>-180942</v>
      </c>
      <c r="D49" s="30">
        <f>+IF(fuente1!$A38="1",fuente1!E38,"")</f>
        <v>17837948</v>
      </c>
      <c r="E49" s="30">
        <f>+IF(fuente1!$A38="1",fuente1!F38,"")</f>
        <v>17837948</v>
      </c>
      <c r="F49" s="30">
        <f>+IF(fuente1!$A38="1",fuente1!G38,"")</f>
        <v>17837948</v>
      </c>
      <c r="G49" s="30">
        <f t="shared" si="0"/>
        <v>0</v>
      </c>
    </row>
    <row r="50" spans="1:7">
      <c r="A50" s="21" t="str">
        <f>+IF(fuente1!$A39="1",fuente1!B39,"")</f>
        <v>TRIBUNAL DE JUSTICIA ADMINISTRATIVA DE MICHOACÁN DE OCAMPO</v>
      </c>
      <c r="B50" s="30">
        <f>+IF(fuente1!$A39="1",fuente1!C39,"")</f>
        <v>97361307</v>
      </c>
      <c r="C50" s="30">
        <f>+IF(fuente1!$A39="1",fuente1!D39,"")</f>
        <v>0</v>
      </c>
      <c r="D50" s="30">
        <f>+IF(fuente1!$A39="1",fuente1!E39,"")</f>
        <v>97361307</v>
      </c>
      <c r="E50" s="30">
        <f>+IF(fuente1!$A39="1",fuente1!F39,"")</f>
        <v>97361307</v>
      </c>
      <c r="F50" s="30">
        <f>+IF(fuente1!$A39="1",fuente1!G39,"")</f>
        <v>97361307</v>
      </c>
      <c r="G50" s="30">
        <f t="shared" si="0"/>
        <v>0</v>
      </c>
    </row>
    <row r="51" spans="1:7">
      <c r="A51" s="21" t="str">
        <f>+IF(fuente1!$A40="1",fuente1!B40,"")</f>
        <v>UNIVERSIDAD VIRTUAL DEL ESTADO DE MICHOACÁN</v>
      </c>
      <c r="B51" s="30">
        <f>+IF(fuente1!$A40="1",fuente1!C40,"")</f>
        <v>21956427</v>
      </c>
      <c r="C51" s="30">
        <f>+IF(fuente1!$A40="1",fuente1!D40,"")</f>
        <v>-4528187</v>
      </c>
      <c r="D51" s="30">
        <f>+IF(fuente1!$A40="1",fuente1!E40,"")</f>
        <v>17428240</v>
      </c>
      <c r="E51" s="30">
        <f>+IF(fuente1!$A40="1",fuente1!F40,"")</f>
        <v>17428240</v>
      </c>
      <c r="F51" s="30">
        <f>+IF(fuente1!$A40="1",fuente1!G40,"")</f>
        <v>17428240</v>
      </c>
      <c r="G51" s="30">
        <f t="shared" si="0"/>
        <v>0</v>
      </c>
    </row>
    <row r="52" spans="1:7">
      <c r="A52" s="21" t="str">
        <f>+IF(fuente1!$A41="1",fuente1!B41,"")</f>
        <v>PROCURADURÍA DE PROTECCIÓN AL AMBIENTE DEL ESTADO DE MICHOACÁN DE OCAMPO</v>
      </c>
      <c r="B52" s="30">
        <f>+IF(fuente1!$A41="1",fuente1!C41,"")</f>
        <v>13377682</v>
      </c>
      <c r="C52" s="30">
        <f>+IF(fuente1!$A41="1",fuente1!D41,"")</f>
        <v>-4145281.83</v>
      </c>
      <c r="D52" s="30">
        <f>+IF(fuente1!$A41="1",fuente1!E41,"")</f>
        <v>9232400.1699999999</v>
      </c>
      <c r="E52" s="30">
        <f>+IF(fuente1!$A41="1",fuente1!F41,"")</f>
        <v>9232400.1699999999</v>
      </c>
      <c r="F52" s="30">
        <f>+IF(fuente1!$A41="1",fuente1!G41,"")</f>
        <v>7395504.0700000003</v>
      </c>
      <c r="G52" s="30">
        <f t="shared" si="0"/>
        <v>0</v>
      </c>
    </row>
    <row r="53" spans="1:7">
      <c r="A53" s="21" t="str">
        <f>+IF(fuente1!$A42="1",fuente1!B42,"")</f>
        <v>TELEBACHILLERATO MICHOACÁN</v>
      </c>
      <c r="B53" s="30">
        <f>+IF(fuente1!$A42="1",fuente1!C42,"")</f>
        <v>146003500</v>
      </c>
      <c r="C53" s="30">
        <f>+IF(fuente1!$A42="1",fuente1!D42,"")</f>
        <v>10799813.5</v>
      </c>
      <c r="D53" s="30">
        <f>+IF(fuente1!$A42="1",fuente1!E42,"")</f>
        <v>156803313.5</v>
      </c>
      <c r="E53" s="30">
        <f>+IF(fuente1!$A42="1",fuente1!F42,"")</f>
        <v>156803313.5</v>
      </c>
      <c r="F53" s="30">
        <f>+IF(fuente1!$A42="1",fuente1!G42,"")</f>
        <v>139919836.5</v>
      </c>
      <c r="G53" s="30">
        <f t="shared" si="0"/>
        <v>0</v>
      </c>
    </row>
    <row r="54" spans="1:7">
      <c r="A54" s="21" t="str">
        <f>+IF(fuente1!$A43="1",fuente1!B43,"")</f>
        <v>INSTITUTO DE VIVIENDA DEL ESTADO DE MICHOACÁN DE OCAMPO</v>
      </c>
      <c r="B54" s="30">
        <f>+IF(fuente1!$A43="1",fuente1!C43,"")</f>
        <v>28928874</v>
      </c>
      <c r="C54" s="30">
        <f>+IF(fuente1!$A43="1",fuente1!D43,"")</f>
        <v>2252488.75</v>
      </c>
      <c r="D54" s="30">
        <f>+IF(fuente1!$A43="1",fuente1!E43,"")</f>
        <v>31181362.75</v>
      </c>
      <c r="E54" s="30">
        <f>+IF(fuente1!$A43="1",fuente1!F43,"")</f>
        <v>31181362.75</v>
      </c>
      <c r="F54" s="30">
        <f>+IF(fuente1!$A43="1",fuente1!G43,"")</f>
        <v>26289093.91</v>
      </c>
      <c r="G54" s="30">
        <f t="shared" si="0"/>
        <v>0</v>
      </c>
    </row>
    <row r="55" spans="1:7">
      <c r="A55" s="21" t="str">
        <f>+IF(fuente1!$A44="1",fuente1!B44,"")</f>
        <v>COMISIÓN FORESTAL DEL ESTADO</v>
      </c>
      <c r="B55" s="30">
        <f>+IF(fuente1!$A44="1",fuente1!C44,"")</f>
        <v>85214411</v>
      </c>
      <c r="C55" s="30">
        <f>+IF(fuente1!$A44="1",fuente1!D44,"")</f>
        <v>-6422291.0199999996</v>
      </c>
      <c r="D55" s="30">
        <f>+IF(fuente1!$A44="1",fuente1!E44,"")</f>
        <v>78792119.980000004</v>
      </c>
      <c r="E55" s="30">
        <f>+IF(fuente1!$A44="1",fuente1!F44,"")</f>
        <v>78792119.980000004</v>
      </c>
      <c r="F55" s="30">
        <f>+IF(fuente1!$A44="1",fuente1!G44,"")</f>
        <v>64061066.479999997</v>
      </c>
      <c r="G55" s="30">
        <f t="shared" si="0"/>
        <v>0</v>
      </c>
    </row>
    <row r="56" spans="1:7">
      <c r="A56" s="21" t="str">
        <f>+IF(fuente1!$A45="1",fuente1!B45,"")</f>
        <v>COMISIÓN DE PESCA DEL ESTADO DE MICHOACÁN</v>
      </c>
      <c r="B56" s="30">
        <f>+IF(fuente1!$A45="1",fuente1!C45,"")</f>
        <v>59086911</v>
      </c>
      <c r="C56" s="30">
        <f>+IF(fuente1!$A45="1",fuente1!D45,"")</f>
        <v>-4499753.75</v>
      </c>
      <c r="D56" s="30">
        <f>+IF(fuente1!$A45="1",fuente1!E45,"")</f>
        <v>54587157.25</v>
      </c>
      <c r="E56" s="30">
        <f>+IF(fuente1!$A45="1",fuente1!F45,"")</f>
        <v>54587157.25</v>
      </c>
      <c r="F56" s="30">
        <f>+IF(fuente1!$A45="1",fuente1!G45,"")</f>
        <v>33580478.280000001</v>
      </c>
      <c r="G56" s="30">
        <f t="shared" si="0"/>
        <v>0</v>
      </c>
    </row>
    <row r="57" spans="1:7">
      <c r="A57" s="21" t="str">
        <f>+IF(fuente1!$A46="1",fuente1!B46,"")</f>
        <v>COLEGIO DE BACHILLERES DEL ESTADO DE MICHOACÁN</v>
      </c>
      <c r="B57" s="30">
        <f>+IF(fuente1!$A46="1",fuente1!C46,"")</f>
        <v>454516867</v>
      </c>
      <c r="C57" s="30">
        <f>+IF(fuente1!$A46="1",fuente1!D46,"")</f>
        <v>232257178.91</v>
      </c>
      <c r="D57" s="30">
        <f>+IF(fuente1!$A46="1",fuente1!E46,"")</f>
        <v>686774045.90999997</v>
      </c>
      <c r="E57" s="30">
        <f>+IF(fuente1!$A46="1",fuente1!F46,"")</f>
        <v>686774045.90999997</v>
      </c>
      <c r="F57" s="30">
        <f>+IF(fuente1!$A46="1",fuente1!G46,"")</f>
        <v>553392037.10000002</v>
      </c>
      <c r="G57" s="30">
        <f t="shared" si="0"/>
        <v>0</v>
      </c>
    </row>
    <row r="58" spans="1:7">
      <c r="A58" s="21" t="str">
        <f>+IF(fuente1!$A47="1",fuente1!B47,"")</f>
        <v>COLEGIO DE EDUCACIÓN PROFESIONAL TÉCNICA DEL ESTADO DE MICHOACÁN</v>
      </c>
      <c r="B58" s="30">
        <f>+IF(fuente1!$A47="1",fuente1!C47,"")</f>
        <v>68838731</v>
      </c>
      <c r="C58" s="30">
        <f>+IF(fuente1!$A47="1",fuente1!D47,"")</f>
        <v>-4421985</v>
      </c>
      <c r="D58" s="30">
        <f>+IF(fuente1!$A47="1",fuente1!E47,"")</f>
        <v>64416746</v>
      </c>
      <c r="E58" s="30">
        <f>+IF(fuente1!$A47="1",fuente1!F47,"")</f>
        <v>64416746</v>
      </c>
      <c r="F58" s="30">
        <f>+IF(fuente1!$A47="1",fuente1!G47,"")</f>
        <v>61867533</v>
      </c>
      <c r="G58" s="30">
        <f t="shared" si="0"/>
        <v>0</v>
      </c>
    </row>
    <row r="59" spans="1:7">
      <c r="A59" s="21" t="str">
        <f>+IF(fuente1!$A48="1",fuente1!B48,"")</f>
        <v>UNIVERSIDAD TECNOLÓGICA DE MORELIA</v>
      </c>
      <c r="B59" s="30">
        <f>+IF(fuente1!$A48="1",fuente1!C48,"")</f>
        <v>32381339</v>
      </c>
      <c r="C59" s="30">
        <f>+IF(fuente1!$A48="1",fuente1!D48,"")</f>
        <v>801518</v>
      </c>
      <c r="D59" s="30">
        <f>+IF(fuente1!$A48="1",fuente1!E48,"")</f>
        <v>33182857</v>
      </c>
      <c r="E59" s="30">
        <f>+IF(fuente1!$A48="1",fuente1!F48,"")</f>
        <v>33182857</v>
      </c>
      <c r="F59" s="30">
        <f>+IF(fuente1!$A48="1",fuente1!G48,"")</f>
        <v>30484416</v>
      </c>
      <c r="G59" s="30">
        <f t="shared" si="0"/>
        <v>0</v>
      </c>
    </row>
    <row r="60" spans="1:7">
      <c r="A60" s="21" t="str">
        <f>+IF(fuente1!$A49="1",fuente1!B49,"")</f>
        <v>COLEGIO DE ESTUDIOS CIENTÍFICOS Y TECNOLÓGICOS DEL ESTADO DE MICHOACÁN</v>
      </c>
      <c r="B60" s="30">
        <f>+IF(fuente1!$A49="1",fuente1!C49,"")</f>
        <v>377073474</v>
      </c>
      <c r="C60" s="30">
        <f>+IF(fuente1!$A49="1",fuente1!D49,"")</f>
        <v>51907800.810000002</v>
      </c>
      <c r="D60" s="30">
        <f>+IF(fuente1!$A49="1",fuente1!E49,"")</f>
        <v>428981274.81</v>
      </c>
      <c r="E60" s="30">
        <f>+IF(fuente1!$A49="1",fuente1!F49,"")</f>
        <v>428981274.81</v>
      </c>
      <c r="F60" s="30">
        <f>+IF(fuente1!$A49="1",fuente1!G49,"")</f>
        <v>358341025.81</v>
      </c>
      <c r="G60" s="30">
        <f t="shared" si="0"/>
        <v>0</v>
      </c>
    </row>
    <row r="61" spans="1:7">
      <c r="A61" s="21" t="str">
        <f>+IF(fuente1!$A50="1",fuente1!B50,"")</f>
        <v>INSTITUTO DE CAPACITACIÓN PARA EL TRABAJO DEL ESTADO DE MICHOACÁN</v>
      </c>
      <c r="B61" s="30">
        <f>+IF(fuente1!$A50="1",fuente1!C50,"")</f>
        <v>60359038</v>
      </c>
      <c r="C61" s="30">
        <f>+IF(fuente1!$A50="1",fuente1!D50,"")</f>
        <v>25314110.219999999</v>
      </c>
      <c r="D61" s="30">
        <f>+IF(fuente1!$A50="1",fuente1!E50,"")</f>
        <v>85673148.219999999</v>
      </c>
      <c r="E61" s="30">
        <f>+IF(fuente1!$A50="1",fuente1!F50,"")</f>
        <v>85673148.219999999</v>
      </c>
      <c r="F61" s="30">
        <f>+IF(fuente1!$A50="1",fuente1!G50,"")</f>
        <v>85673148.219999999</v>
      </c>
      <c r="G61" s="30">
        <f t="shared" si="0"/>
        <v>0</v>
      </c>
    </row>
    <row r="62" spans="1:7">
      <c r="A62" s="21" t="str">
        <f>+IF(fuente1!$A51="1",fuente1!B51,"")</f>
        <v>INSTITUTO DE LA INFRAESTRUCTURA FÍSICA EDUCATIVA DEL ESTADO DE MICHOACÁN</v>
      </c>
      <c r="B62" s="30">
        <f>+IF(fuente1!$A51="1",fuente1!C51,"")</f>
        <v>37684634</v>
      </c>
      <c r="C62" s="30">
        <f>+IF(fuente1!$A51="1",fuente1!D51,"")</f>
        <v>5873202.3200000003</v>
      </c>
      <c r="D62" s="30">
        <f>+IF(fuente1!$A51="1",fuente1!E51,"")</f>
        <v>43557836.32</v>
      </c>
      <c r="E62" s="30">
        <f>+IF(fuente1!$A51="1",fuente1!F51,"")</f>
        <v>43557836.32</v>
      </c>
      <c r="F62" s="30">
        <f>+IF(fuente1!$A51="1",fuente1!G51,"")</f>
        <v>36215729</v>
      </c>
      <c r="G62" s="30">
        <f t="shared" si="0"/>
        <v>0</v>
      </c>
    </row>
    <row r="63" spans="1:7">
      <c r="A63" s="21" t="str">
        <f>+IF(fuente1!$A52="1",fuente1!B52,"")</f>
        <v>UNIVERSIDAD DE LA CIÉNEGA DEL ESTADO DE MICHOACÁN DE OCAMPO</v>
      </c>
      <c r="B63" s="30">
        <f>+IF(fuente1!$A52="1",fuente1!C52,"")</f>
        <v>35957194</v>
      </c>
      <c r="C63" s="30">
        <f>+IF(fuente1!$A52="1",fuente1!D52,"")</f>
        <v>0</v>
      </c>
      <c r="D63" s="30">
        <f>+IF(fuente1!$A52="1",fuente1!E52,"")</f>
        <v>35957194</v>
      </c>
      <c r="E63" s="30">
        <f>+IF(fuente1!$A52="1",fuente1!F52,"")</f>
        <v>35957194</v>
      </c>
      <c r="F63" s="30">
        <f>+IF(fuente1!$A52="1",fuente1!G52,"")</f>
        <v>34627338</v>
      </c>
      <c r="G63" s="30">
        <f t="shared" si="0"/>
        <v>0</v>
      </c>
    </row>
    <row r="64" spans="1:7">
      <c r="A64" s="21" t="str">
        <f>+IF(fuente1!$A53="1",fuente1!B53,"")</f>
        <v>ALMACENES, SERVICIOS Y TRANSPORTES EXTRAORDINARIOS A COMITÉS AGROPECUARIOS DEL ESTADO DE MICHOACÁN S.A. DE C.V. DE I. P.</v>
      </c>
      <c r="B64" s="30">
        <f>+IF(fuente1!$A53="1",fuente1!C53,"")</f>
        <v>5855891</v>
      </c>
      <c r="C64" s="30">
        <f>+IF(fuente1!$A53="1",fuente1!D53,"")</f>
        <v>-2516113.87</v>
      </c>
      <c r="D64" s="30">
        <f>+IF(fuente1!$A53="1",fuente1!E53,"")</f>
        <v>3339777.13</v>
      </c>
      <c r="E64" s="30">
        <f>+IF(fuente1!$A53="1",fuente1!F53,"")</f>
        <v>3339777.13</v>
      </c>
      <c r="F64" s="30">
        <f>+IF(fuente1!$A53="1",fuente1!G53,"")</f>
        <v>3107213.04</v>
      </c>
      <c r="G64" s="30">
        <f t="shared" si="0"/>
        <v>0</v>
      </c>
    </row>
    <row r="65" spans="1:7">
      <c r="A65" s="21" t="str">
        <f>+IF(fuente1!$A54="1",fuente1!B54,"")</f>
        <v>CENTRO ESTATAL DE CERTIFICACIÓN, ACREDITACIÓN Y CONTROL DE CONFIANZA</v>
      </c>
      <c r="B65" s="30">
        <f>+IF(fuente1!$A54="1",fuente1!C54,"")</f>
        <v>35307786</v>
      </c>
      <c r="C65" s="30">
        <f>+IF(fuente1!$A54="1",fuente1!D54,"")</f>
        <v>443052.48</v>
      </c>
      <c r="D65" s="30">
        <f>+IF(fuente1!$A54="1",fuente1!E54,"")</f>
        <v>35750838.479999997</v>
      </c>
      <c r="E65" s="30">
        <f>+IF(fuente1!$A54="1",fuente1!F54,"")</f>
        <v>35750838.479999997</v>
      </c>
      <c r="F65" s="30">
        <f>+IF(fuente1!$A54="1",fuente1!G54,"")</f>
        <v>19027493.140000001</v>
      </c>
      <c r="G65" s="30">
        <f t="shared" si="0"/>
        <v>0</v>
      </c>
    </row>
    <row r="66" spans="1:7">
      <c r="A66" s="21" t="str">
        <f>+IF(fuente1!$A55="1",fuente1!B55,"")</f>
        <v>UNIVERSIDAD INTERCULTURAL INDÍGENA DE MICHOACÁN</v>
      </c>
      <c r="B66" s="30">
        <f>+IF(fuente1!$A55="1",fuente1!C55,"")</f>
        <v>17588333</v>
      </c>
      <c r="C66" s="30">
        <f>+IF(fuente1!$A55="1",fuente1!D55,"")</f>
        <v>5999998</v>
      </c>
      <c r="D66" s="30">
        <f>+IF(fuente1!$A55="1",fuente1!E55,"")</f>
        <v>23588331</v>
      </c>
      <c r="E66" s="30">
        <f>+IF(fuente1!$A55="1",fuente1!F55,"")</f>
        <v>23588331</v>
      </c>
      <c r="F66" s="30">
        <f>+IF(fuente1!$A55="1",fuente1!G55,"")</f>
        <v>22048562.25</v>
      </c>
      <c r="G66" s="30">
        <f t="shared" si="0"/>
        <v>0</v>
      </c>
    </row>
    <row r="67" spans="1:7">
      <c r="A67" s="21" t="str">
        <f>+IF(fuente1!$A56="1",fuente1!B56,"")</f>
        <v>TRIBUNAL DE CONCILIACIÓN Y ARBITRAJE</v>
      </c>
      <c r="B67" s="30">
        <f>+IF(fuente1!$A56="1",fuente1!C56,"")</f>
        <v>11236987</v>
      </c>
      <c r="C67" s="30">
        <f>+IF(fuente1!$A56="1",fuente1!D56,"")</f>
        <v>1455662.53</v>
      </c>
      <c r="D67" s="30">
        <f>+IF(fuente1!$A56="1",fuente1!E56,"")</f>
        <v>12692649.529999999</v>
      </c>
      <c r="E67" s="30">
        <f>+IF(fuente1!$A56="1",fuente1!F56,"")</f>
        <v>12692649.529999999</v>
      </c>
      <c r="F67" s="30">
        <f>+IF(fuente1!$A56="1",fuente1!G56,"")</f>
        <v>11054165.83</v>
      </c>
      <c r="G67" s="30">
        <f t="shared" si="0"/>
        <v>0</v>
      </c>
    </row>
    <row r="68" spans="1:7">
      <c r="A68" s="21" t="str">
        <f>+IF(fuente1!$A57="1",fuente1!B57,"")</f>
        <v>COMISIÓN ESTATAL DE ARBITRAJE MEDICO DE MICHOACÁN</v>
      </c>
      <c r="B68" s="30">
        <f>+IF(fuente1!$A57="1",fuente1!C57,"")</f>
        <v>4948806</v>
      </c>
      <c r="C68" s="30">
        <f>+IF(fuente1!$A57="1",fuente1!D57,"")</f>
        <v>461739.11</v>
      </c>
      <c r="D68" s="30">
        <f>+IF(fuente1!$A57="1",fuente1!E57,"")</f>
        <v>5410545.1100000003</v>
      </c>
      <c r="E68" s="30">
        <f>+IF(fuente1!$A57="1",fuente1!F57,"")</f>
        <v>5410545.1100000003</v>
      </c>
      <c r="F68" s="30">
        <f>+IF(fuente1!$A57="1",fuente1!G57,"")</f>
        <v>5391045.1100000003</v>
      </c>
      <c r="G68" s="30">
        <f t="shared" si="0"/>
        <v>0</v>
      </c>
    </row>
    <row r="69" spans="1:7">
      <c r="A69" s="21" t="str">
        <f>+IF(fuente1!$A58="1",fuente1!B58,"")</f>
        <v>JUNTA LOCAL DE CONCILIACIÓN Y ARBITRAJE</v>
      </c>
      <c r="B69" s="30">
        <f>+IF(fuente1!$A58="1",fuente1!C58,"")</f>
        <v>55514649</v>
      </c>
      <c r="C69" s="30">
        <f>+IF(fuente1!$A58="1",fuente1!D58,"")</f>
        <v>-8458512.9600000009</v>
      </c>
      <c r="D69" s="30">
        <f>+IF(fuente1!$A58="1",fuente1!E58,"")</f>
        <v>47056136.039999999</v>
      </c>
      <c r="E69" s="30">
        <f>+IF(fuente1!$A58="1",fuente1!F58,"")</f>
        <v>47056136.039999999</v>
      </c>
      <c r="F69" s="30">
        <f>+IF(fuente1!$A58="1",fuente1!G58,"")</f>
        <v>40599999.530000001</v>
      </c>
      <c r="G69" s="30">
        <f t="shared" si="0"/>
        <v>0</v>
      </c>
    </row>
    <row r="70" spans="1:7">
      <c r="A70" s="21" t="str">
        <f>+IF(fuente1!$A59="1",fuente1!B59,"")</f>
        <v>JUNTA DE CAMINOS DEL ESTADO DE MICHOACÁN</v>
      </c>
      <c r="B70" s="30">
        <f>+IF(fuente1!$A59="1",fuente1!C59,"")</f>
        <v>130469461</v>
      </c>
      <c r="C70" s="30">
        <f>+IF(fuente1!$A59="1",fuente1!D59,"")</f>
        <v>-530969.26</v>
      </c>
      <c r="D70" s="30">
        <f>+IF(fuente1!$A59="1",fuente1!E59,"")</f>
        <v>129938491.73999999</v>
      </c>
      <c r="E70" s="30">
        <f>+IF(fuente1!$A59="1",fuente1!F59,"")</f>
        <v>129938491.73999999</v>
      </c>
      <c r="F70" s="30">
        <f>+IF(fuente1!$A59="1",fuente1!G59,"")</f>
        <v>126227258.68000001</v>
      </c>
      <c r="G70" s="30">
        <f t="shared" si="0"/>
        <v>0</v>
      </c>
    </row>
    <row r="71" spans="1:7">
      <c r="A71" s="21" t="str">
        <f>+IF(fuente1!$A60="1",fuente1!B60,"")</f>
        <v>JUNTA DE ASISTENCIA PRIVADA DEL ESTADO DE MICHOACÁN DE OCAMPO</v>
      </c>
      <c r="B71" s="30">
        <f>+IF(fuente1!$A60="1",fuente1!C60,"")</f>
        <v>8047216</v>
      </c>
      <c r="C71" s="30">
        <f>+IF(fuente1!$A60="1",fuente1!D60,"")</f>
        <v>-325338.23999999999</v>
      </c>
      <c r="D71" s="30">
        <f>+IF(fuente1!$A60="1",fuente1!E60,"")</f>
        <v>7721877.7599999998</v>
      </c>
      <c r="E71" s="30">
        <f>+IF(fuente1!$A60="1",fuente1!F60,"")</f>
        <v>7721877.7599999998</v>
      </c>
      <c r="F71" s="30">
        <f>+IF(fuente1!$A60="1",fuente1!G60,"")</f>
        <v>6158578.4900000002</v>
      </c>
      <c r="G71" s="30">
        <f t="shared" si="0"/>
        <v>0</v>
      </c>
    </row>
    <row r="72" spans="1:7">
      <c r="A72" s="21" t="str">
        <f>+IF(fuente1!$A61="1",fuente1!B61,"")</f>
        <v>COMISIÓN ESTATAL DE DERECHOS HUMANOS</v>
      </c>
      <c r="B72" s="30">
        <f>+IF(fuente1!$A61="1",fuente1!C61,"")</f>
        <v>74403238</v>
      </c>
      <c r="C72" s="30">
        <f>+IF(fuente1!$A61="1",fuente1!D61,"")</f>
        <v>-774933.47</v>
      </c>
      <c r="D72" s="30">
        <f>+IF(fuente1!$A61="1",fuente1!E61,"")</f>
        <v>73628304.530000001</v>
      </c>
      <c r="E72" s="30">
        <f>+IF(fuente1!$A61="1",fuente1!F61,"")</f>
        <v>73628304.530000001</v>
      </c>
      <c r="F72" s="30">
        <f>+IF(fuente1!$A61="1",fuente1!G61,"")</f>
        <v>62549545.119999997</v>
      </c>
      <c r="G72" s="30">
        <f t="shared" si="0"/>
        <v>0</v>
      </c>
    </row>
    <row r="73" spans="1:7">
      <c r="A73" s="21" t="str">
        <f>+IF(fuente1!$A62="1",fuente1!B62,"")</f>
        <v>COMISIÓN ESTATAL PARA EL DESARROLLO DE PUEBLOS INDÍGENAS</v>
      </c>
      <c r="B73" s="30">
        <f>+IF(fuente1!$A62="1",fuente1!C62,"")</f>
        <v>22409289</v>
      </c>
      <c r="C73" s="30">
        <f>+IF(fuente1!$A62="1",fuente1!D62,"")</f>
        <v>-1902894.12</v>
      </c>
      <c r="D73" s="30">
        <f>+IF(fuente1!$A62="1",fuente1!E62,"")</f>
        <v>20506394.879999999</v>
      </c>
      <c r="E73" s="30">
        <f>+IF(fuente1!$A62="1",fuente1!F62,"")</f>
        <v>20506394.879999999</v>
      </c>
      <c r="F73" s="30">
        <f>+IF(fuente1!$A62="1",fuente1!G62,"")</f>
        <v>12779682.33</v>
      </c>
      <c r="G73" s="30">
        <f t="shared" si="0"/>
        <v>0</v>
      </c>
    </row>
    <row r="74" spans="1:7">
      <c r="A74" s="21" t="str">
        <f>+IF(fuente1!$A63="1",fuente1!B63,"")</f>
        <v>INSTITUTO MICHOACANO DE TRANSPARENCIA, ACCESO A LA INFORMACIÓN Y PROTECCIÓN DE DATOS PERSONALES</v>
      </c>
      <c r="B74" s="30">
        <f>+IF(fuente1!$A63="1",fuente1!C63,"")</f>
        <v>30100000</v>
      </c>
      <c r="C74" s="30">
        <f>+IF(fuente1!$A63="1",fuente1!D63,"")</f>
        <v>0</v>
      </c>
      <c r="D74" s="30">
        <f>+IF(fuente1!$A63="1",fuente1!E63,"")</f>
        <v>30100000</v>
      </c>
      <c r="E74" s="30">
        <f>+IF(fuente1!$A63="1",fuente1!F63,"")</f>
        <v>30100000</v>
      </c>
      <c r="F74" s="30">
        <f>+IF(fuente1!$A63="1",fuente1!G63,"")</f>
        <v>30093000</v>
      </c>
      <c r="G74" s="30">
        <f t="shared" si="0"/>
        <v>0</v>
      </c>
    </row>
    <row r="75" spans="1:7">
      <c r="A75" s="21" t="str">
        <f>+IF(fuente1!$A64="1",fuente1!B64,"")</f>
        <v>INSTITUTO DE PLANEACIÓN DEL ESTADO DE MICHOACÁN</v>
      </c>
      <c r="B75" s="30">
        <f>+IF(fuente1!$A64="1",fuente1!C64,"")</f>
        <v>33064710</v>
      </c>
      <c r="C75" s="30">
        <f>+IF(fuente1!$A64="1",fuente1!D64,"")</f>
        <v>1263087.3</v>
      </c>
      <c r="D75" s="30">
        <f>+IF(fuente1!$A64="1",fuente1!E64,"")</f>
        <v>34327797.299999997</v>
      </c>
      <c r="E75" s="30">
        <f>+IF(fuente1!$A64="1",fuente1!F64,"")</f>
        <v>34327797.299999997</v>
      </c>
      <c r="F75" s="30">
        <f>+IF(fuente1!$A64="1",fuente1!G64,"")</f>
        <v>26429097.75</v>
      </c>
      <c r="G75" s="30">
        <f t="shared" si="0"/>
        <v>0</v>
      </c>
    </row>
    <row r="76" spans="1:7">
      <c r="A76" s="21" t="str">
        <f>+IF(fuente1!$A65="1",fuente1!B65,"")</f>
        <v>COMISIÓN ESTATAL DEL AGUA Y GESTIÓN DE CUENCAS</v>
      </c>
      <c r="B76" s="30">
        <f>+IF(fuente1!$A65="1",fuente1!C65,"")</f>
        <v>280443621</v>
      </c>
      <c r="C76" s="30">
        <f>+IF(fuente1!$A65="1",fuente1!D65,"")</f>
        <v>17575079.77</v>
      </c>
      <c r="D76" s="30">
        <f>+IF(fuente1!$A65="1",fuente1!E65,"")</f>
        <v>298018700.76999998</v>
      </c>
      <c r="E76" s="30">
        <f>+IF(fuente1!$A65="1",fuente1!F65,"")</f>
        <v>298018700.76999998</v>
      </c>
      <c r="F76" s="30">
        <f>+IF(fuente1!$A65="1",fuente1!G65,"")</f>
        <v>77893710.640000001</v>
      </c>
      <c r="G76" s="30">
        <f t="shared" si="0"/>
        <v>0</v>
      </c>
    </row>
    <row r="77" spans="1:7">
      <c r="A77" s="21" t="str">
        <f>+IF(fuente1!$A66="1",fuente1!B66,"")</f>
        <v>COMITÉ DE ADQUISICIONES DEL PODER EJECUTIVO</v>
      </c>
      <c r="B77" s="30">
        <f>+IF(fuente1!$A66="1",fuente1!C66,"")</f>
        <v>20247768</v>
      </c>
      <c r="C77" s="30">
        <f>+IF(fuente1!$A66="1",fuente1!D66,"")</f>
        <v>-1699408.73</v>
      </c>
      <c r="D77" s="30">
        <f>+IF(fuente1!$A66="1",fuente1!E66,"")</f>
        <v>18548359.27</v>
      </c>
      <c r="E77" s="30">
        <f>+IF(fuente1!$A66="1",fuente1!F66,"")</f>
        <v>18548359.27</v>
      </c>
      <c r="F77" s="30">
        <f>+IF(fuente1!$A66="1",fuente1!G66,"")</f>
        <v>15305485.189999999</v>
      </c>
      <c r="G77" s="30">
        <f t="shared" ref="G77:G94" si="1">IFERROR(D77-E77,"")</f>
        <v>0</v>
      </c>
    </row>
    <row r="78" spans="1:7">
      <c r="A78" s="21" t="str">
        <f>+IF(fuente1!$A67="1",fuente1!B67,"")</f>
        <v>UNIVERSIDAD POLITÉCNICA DE URUAPAN, MICHOACÁN</v>
      </c>
      <c r="B78" s="30">
        <f>+IF(fuente1!$A67="1",fuente1!C67,"")</f>
        <v>4000000</v>
      </c>
      <c r="C78" s="30">
        <f>+IF(fuente1!$A67="1",fuente1!D67,"")</f>
        <v>-666664</v>
      </c>
      <c r="D78" s="30">
        <f>+IF(fuente1!$A67="1",fuente1!E67,"")</f>
        <v>3333336</v>
      </c>
      <c r="E78" s="30">
        <f>+IF(fuente1!$A67="1",fuente1!F67,"")</f>
        <v>3333336</v>
      </c>
      <c r="F78" s="30">
        <f>+IF(fuente1!$A67="1",fuente1!G67,"")</f>
        <v>3333336</v>
      </c>
      <c r="G78" s="30">
        <f t="shared" si="1"/>
        <v>0</v>
      </c>
    </row>
    <row r="79" spans="1:7">
      <c r="A79" s="21" t="str">
        <f>+IF(fuente1!$A68="1",fuente1!B68,"")</f>
        <v>UNIVERSIDAD POLITÉCNICA DE LÁZARO CÁRDENAS, MICHOACÁN</v>
      </c>
      <c r="B79" s="30">
        <f>+IF(fuente1!$A68="1",fuente1!C68,"")</f>
        <v>4000000</v>
      </c>
      <c r="C79" s="30">
        <f>+IF(fuente1!$A68="1",fuente1!D68,"")</f>
        <v>-18836</v>
      </c>
      <c r="D79" s="30">
        <f>+IF(fuente1!$A68="1",fuente1!E68,"")</f>
        <v>3981164</v>
      </c>
      <c r="E79" s="30">
        <f>+IF(fuente1!$A68="1",fuente1!F68,"")</f>
        <v>3981164</v>
      </c>
      <c r="F79" s="30">
        <f>+IF(fuente1!$A68="1",fuente1!G68,"")</f>
        <v>3638422</v>
      </c>
      <c r="G79" s="30">
        <f t="shared" si="1"/>
        <v>0</v>
      </c>
    </row>
    <row r="80" spans="1:7">
      <c r="A80" s="21" t="str">
        <f>+IF(fuente1!$A69="1",fuente1!B69,"")</f>
        <v>INSTITUTO DE DEFENSORÍA PÚBLICA DEL ESTADO DE MICHOACÁN</v>
      </c>
      <c r="B80" s="30">
        <f>+IF(fuente1!$A69="1",fuente1!C69,"")</f>
        <v>102604451</v>
      </c>
      <c r="C80" s="30">
        <f>+IF(fuente1!$A69="1",fuente1!D69,"")</f>
        <v>-27661409.039999999</v>
      </c>
      <c r="D80" s="30">
        <f>+IF(fuente1!$A69="1",fuente1!E69,"")</f>
        <v>74943041.959999993</v>
      </c>
      <c r="E80" s="30">
        <f>+IF(fuente1!$A69="1",fuente1!F69,"")</f>
        <v>74943041.959999993</v>
      </c>
      <c r="F80" s="30">
        <f>+IF(fuente1!$A69="1",fuente1!G69,"")</f>
        <v>68513506.469999999</v>
      </c>
      <c r="G80" s="30">
        <f t="shared" si="1"/>
        <v>0</v>
      </c>
    </row>
    <row r="81" spans="1:8">
      <c r="A81" s="21" t="str">
        <f>+IF(fuente1!$A70="1",fuente1!B70,"")</f>
        <v>INSTITUTO ESTATAL DE ESTUDIOS SUPERIORES EN SEGURIDAD Y PROFESIONALIZACIÓN POLICIAL DEL ESTADO DE MICHOACÁN</v>
      </c>
      <c r="B81" s="30">
        <f>+IF(fuente1!$A70="1",fuente1!C70,"")</f>
        <v>29835754</v>
      </c>
      <c r="C81" s="30">
        <f>+IF(fuente1!$A70="1",fuente1!D70,"")</f>
        <v>-2771165.53</v>
      </c>
      <c r="D81" s="30">
        <f>+IF(fuente1!$A70="1",fuente1!E70,"")</f>
        <v>27064588.469999999</v>
      </c>
      <c r="E81" s="30">
        <f>+IF(fuente1!$A70="1",fuente1!F70,"")</f>
        <v>27064588.469999999</v>
      </c>
      <c r="F81" s="30">
        <f>+IF(fuente1!$A70="1",fuente1!G70,"")</f>
        <v>11066580.16</v>
      </c>
      <c r="G81" s="30">
        <f t="shared" si="1"/>
        <v>0</v>
      </c>
    </row>
    <row r="82" spans="1:8">
      <c r="A82" s="21" t="str">
        <f>+IF(fuente1!$A71="1",fuente1!B71,"")</f>
        <v>COMISIÓN EJECUTIVA ESTATAL DE ATENCIÓN A VÍCTIMAS</v>
      </c>
      <c r="B82" s="30">
        <f>+IF(fuente1!$A71="1",fuente1!C71,"")</f>
        <v>42915385</v>
      </c>
      <c r="C82" s="30">
        <f>+IF(fuente1!$A71="1",fuente1!D71,"")</f>
        <v>-9175441.3300000001</v>
      </c>
      <c r="D82" s="30">
        <f>+IF(fuente1!$A71="1",fuente1!E71,"")</f>
        <v>33739943.670000002</v>
      </c>
      <c r="E82" s="30">
        <f>+IF(fuente1!$A71="1",fuente1!F71,"")</f>
        <v>33739943.670000002</v>
      </c>
      <c r="F82" s="30">
        <f>+IF(fuente1!$A71="1",fuente1!G71,"")</f>
        <v>28076289.969999999</v>
      </c>
      <c r="G82" s="30">
        <f t="shared" si="1"/>
        <v>0</v>
      </c>
    </row>
    <row r="83" spans="1:8">
      <c r="A83" s="21" t="str">
        <f>+IF(fuente1!$A72="1",fuente1!B72,"")</f>
        <v>CENTRO ESTATAL DE FOMENTO GANADERO DEL ESTADO DE MICHOACÁN DE OCAMPO</v>
      </c>
      <c r="B83" s="30">
        <f>+IF(fuente1!$A72="1",fuente1!C72,"")</f>
        <v>59493669</v>
      </c>
      <c r="C83" s="30">
        <f>+IF(fuente1!$A72="1",fuente1!D72,"")</f>
        <v>-18236324</v>
      </c>
      <c r="D83" s="30">
        <f>+IF(fuente1!$A72="1",fuente1!E72,"")</f>
        <v>41257345</v>
      </c>
      <c r="E83" s="30">
        <f>+IF(fuente1!$A72="1",fuente1!F72,"")</f>
        <v>41257345</v>
      </c>
      <c r="F83" s="30">
        <f>+IF(fuente1!$A72="1",fuente1!G72,"")</f>
        <v>11631672.6</v>
      </c>
      <c r="G83" s="30">
        <f t="shared" si="1"/>
        <v>0</v>
      </c>
    </row>
    <row r="84" spans="1:8">
      <c r="A84" s="21" t="str">
        <f>+IF(fuente1!$A73="1",fuente1!B73,"")</f>
        <v>RÉGIMEN ESTATAL DE PROTECCIÓN SOCIAL EN SALUD DE MICHOACÁN DE OCAMPO</v>
      </c>
      <c r="B84" s="30">
        <f>+IF(fuente1!$A73="1",fuente1!C73,"")</f>
        <v>430000000</v>
      </c>
      <c r="C84" s="30">
        <f>+IF(fuente1!$A73="1",fuente1!D73,"")</f>
        <v>5706435.1299999999</v>
      </c>
      <c r="D84" s="30">
        <f>+IF(fuente1!$A73="1",fuente1!E73,"")</f>
        <v>435706435.13</v>
      </c>
      <c r="E84" s="30">
        <f>+IF(fuente1!$A73="1",fuente1!F73,"")</f>
        <v>435706435.13</v>
      </c>
      <c r="F84" s="30">
        <f>+IF(fuente1!$A73="1",fuente1!G73,"")</f>
        <v>393109459.45999998</v>
      </c>
      <c r="G84" s="30">
        <f t="shared" si="1"/>
        <v>0</v>
      </c>
    </row>
    <row r="85" spans="1:8">
      <c r="A85" s="21" t="str">
        <f>+IF(fuente1!$A74="1",fuente1!B74,"")</f>
        <v>FIDEICOMISO DE PARQUES INDUSTRIALES DE MICHOACÁN</v>
      </c>
      <c r="B85" s="30">
        <f>+IF(fuente1!$A74="1",fuente1!C74,"")</f>
        <v>7537482</v>
      </c>
      <c r="C85" s="30">
        <f>+IF(fuente1!$A74="1",fuente1!D74,"")</f>
        <v>5434703.8099999996</v>
      </c>
      <c r="D85" s="30">
        <f>+IF(fuente1!$A74="1",fuente1!E74,"")</f>
        <v>12972185.810000001</v>
      </c>
      <c r="E85" s="30">
        <f>+IF(fuente1!$A74="1",fuente1!F74,"")</f>
        <v>12972185.810000001</v>
      </c>
      <c r="F85" s="30">
        <f>+IF(fuente1!$A74="1",fuente1!G74,"")</f>
        <v>11507587.189999999</v>
      </c>
      <c r="G85" s="30">
        <f t="shared" si="1"/>
        <v>0</v>
      </c>
    </row>
    <row r="86" spans="1:8">
      <c r="A86" s="21" t="str">
        <f>+IF(fuente1!$A75="1",fuente1!B75,"")</f>
        <v>SISTEMA INTEGRAL DE FINANCIAMIENTO PARA EL DESARROLLO DE MICHOACÁN</v>
      </c>
      <c r="B86" s="30">
        <f>+IF(fuente1!$A75="1",fuente1!C75,"")</f>
        <v>23849530</v>
      </c>
      <c r="C86" s="30">
        <f>+IF(fuente1!$A75="1",fuente1!D75,"")</f>
        <v>-1188096.45</v>
      </c>
      <c r="D86" s="30">
        <f>+IF(fuente1!$A75="1",fuente1!E75,"")</f>
        <v>22661433.550000001</v>
      </c>
      <c r="E86" s="30">
        <f>+IF(fuente1!$A75="1",fuente1!F75,"")</f>
        <v>22661433.550000001</v>
      </c>
      <c r="F86" s="30">
        <f>+IF(fuente1!$A75="1",fuente1!G75,"")</f>
        <v>18175056.890000001</v>
      </c>
      <c r="G86" s="30">
        <f t="shared" si="1"/>
        <v>0</v>
      </c>
    </row>
    <row r="87" spans="1:8">
      <c r="A87" s="21" t="str">
        <f>+IF(fuente1!$A76="1",fuente1!B76,"")</f>
        <v>INSTITUTO DE LA JUVENTUD MICHOACANA</v>
      </c>
      <c r="B87" s="30">
        <f>+IF(fuente1!$A76="1",fuente1!C76,"")</f>
        <v>28131394</v>
      </c>
      <c r="C87" s="30">
        <f>+IF(fuente1!$A76="1",fuente1!D76,"")</f>
        <v>-4956519.67</v>
      </c>
      <c r="D87" s="30">
        <f>+IF(fuente1!$A76="1",fuente1!E76,"")</f>
        <v>23174874.329999998</v>
      </c>
      <c r="E87" s="30">
        <f>+IF(fuente1!$A76="1",fuente1!F76,"")</f>
        <v>23174874.329999998</v>
      </c>
      <c r="F87" s="30">
        <f>+IF(fuente1!$A76="1",fuente1!G76,"")</f>
        <v>17363659.239999998</v>
      </c>
      <c r="G87" s="30">
        <f t="shared" si="1"/>
        <v>0</v>
      </c>
    </row>
    <row r="88" spans="1:8">
      <c r="A88" s="21" t="str">
        <f>+IF(fuente1!$A77="1",fuente1!B77,"")</f>
        <v>SECRETARÍA DE IGUALDAD SUSTANTIVA Y DESARROLLO DE LAS MUJERES MICHOACANAS</v>
      </c>
      <c r="B88" s="30">
        <f>+IF(fuente1!$A77="1",fuente1!C77,"")</f>
        <v>63884460</v>
      </c>
      <c r="C88" s="30">
        <f>+IF(fuente1!$A77="1",fuente1!D77,"")</f>
        <v>-14978546.640000001</v>
      </c>
      <c r="D88" s="30">
        <f>+IF(fuente1!$A77="1",fuente1!E77,"")</f>
        <v>48905913.359999999</v>
      </c>
      <c r="E88" s="30">
        <f>+IF(fuente1!$A77="1",fuente1!F77,"")</f>
        <v>48892816.590000004</v>
      </c>
      <c r="F88" s="30">
        <f>+IF(fuente1!$A77="1",fuente1!G77,"")</f>
        <v>34120668.450000003</v>
      </c>
      <c r="G88" s="30">
        <f t="shared" si="1"/>
        <v>13096.769999995828</v>
      </c>
    </row>
    <row r="89" spans="1:8">
      <c r="A89" s="21" t="str">
        <f>+IF(fuente1!$A78="1",fuente1!B78,"")</f>
        <v>INSTITUTO DE CIENCIA, TECNOLOGÍA E INNOVACIÓN DEL ESTADO DE MICHOACÁN</v>
      </c>
      <c r="B89" s="30">
        <f>+IF(fuente1!$A78="1",fuente1!C78,"")</f>
        <v>12279054</v>
      </c>
      <c r="C89" s="30">
        <f>+IF(fuente1!$A78="1",fuente1!D78,"")</f>
        <v>-1959445.71</v>
      </c>
      <c r="D89" s="30">
        <f>+IF(fuente1!$A78="1",fuente1!E78,"")</f>
        <v>10319608.289999999</v>
      </c>
      <c r="E89" s="30">
        <f>+IF(fuente1!$A78="1",fuente1!F78,"")</f>
        <v>10319608.289999999</v>
      </c>
      <c r="F89" s="30">
        <f>+IF(fuente1!$A78="1",fuente1!G78,"")</f>
        <v>7842399.46</v>
      </c>
      <c r="G89" s="30">
        <f t="shared" si="1"/>
        <v>0</v>
      </c>
    </row>
    <row r="90" spans="1:8">
      <c r="A90" s="21" t="str">
        <f>+IF(fuente1!$A79="1",fuente1!B79,"")</f>
        <v>SECRETARÍA EJECUTIVA DEL SISTEMA ESTATAL DE PROTECCIÓN INTEGRAL DE NIÑAS, NIÑOS Y ADOLESCENTES DEL ESTADO DE MICHOACÁN</v>
      </c>
      <c r="B90" s="30">
        <f>+IF(fuente1!$A79="1",fuente1!C79,"")</f>
        <v>7944050</v>
      </c>
      <c r="C90" s="30">
        <f>+IF(fuente1!$A79="1",fuente1!D79,"")</f>
        <v>-2244966.85</v>
      </c>
      <c r="D90" s="30">
        <f>+IF(fuente1!$A79="1",fuente1!E79,"")</f>
        <v>5699083.1500000004</v>
      </c>
      <c r="E90" s="30">
        <f>+IF(fuente1!$A79="1",fuente1!F79,"")</f>
        <v>5693947.3099999996</v>
      </c>
      <c r="F90" s="30">
        <f>+IF(fuente1!$A79="1",fuente1!G79,"")</f>
        <v>4922385.1399999997</v>
      </c>
      <c r="G90" s="30">
        <f t="shared" si="1"/>
        <v>5135.8400000007823</v>
      </c>
    </row>
    <row r="91" spans="1:8">
      <c r="A91" s="21" t="str">
        <f>+IF(fuente1!$A80="1",fuente1!B80,"")</f>
        <v>CONSEJO ESTATAL PARA PREVENIR Y ELIMINAR LA DISCRIMINACIÓN Y LA VIOLENCIA</v>
      </c>
      <c r="B91" s="30">
        <f>+IF(fuente1!$A80="1",fuente1!C80,"")</f>
        <v>9795364</v>
      </c>
      <c r="C91" s="30">
        <f>+IF(fuente1!$A80="1",fuente1!D80,"")</f>
        <v>-1381279.19</v>
      </c>
      <c r="D91" s="30">
        <f>+IF(fuente1!$A80="1",fuente1!E80,"")</f>
        <v>8414084.8100000005</v>
      </c>
      <c r="E91" s="30">
        <f>+IF(fuente1!$A80="1",fuente1!F80,"")</f>
        <v>8414084.8100000005</v>
      </c>
      <c r="F91" s="30">
        <f>+IF(fuente1!$A80="1",fuente1!G80,"")</f>
        <v>7325069.3499999996</v>
      </c>
      <c r="G91" s="30">
        <f t="shared" si="1"/>
        <v>0</v>
      </c>
    </row>
    <row r="92" spans="1:8">
      <c r="A92" s="21" t="str">
        <f>+IF(fuente1!$A81="1",fuente1!B81,"")</f>
        <v>COORDINACIÓN DEL SISTEMA PENITENCIARIO DEL ESTADO DE MICHOACÁN DE OCAMPO</v>
      </c>
      <c r="B92" s="30">
        <f>+IF(fuente1!$A81="1",fuente1!C81,"")</f>
        <v>1001475182</v>
      </c>
      <c r="C92" s="30">
        <f>+IF(fuente1!$A81="1",fuente1!D81,"")</f>
        <v>-230000403.43000001</v>
      </c>
      <c r="D92" s="30">
        <f>+IF(fuente1!$A81="1",fuente1!E81,"")</f>
        <v>771474778.57000005</v>
      </c>
      <c r="E92" s="30">
        <f>+IF(fuente1!$A81="1",fuente1!F81,"")</f>
        <v>771474778.57000005</v>
      </c>
      <c r="F92" s="30">
        <f>+IF(fuente1!$A81="1",fuente1!G81,"")</f>
        <v>585392611.63999999</v>
      </c>
      <c r="G92" s="30">
        <f t="shared" si="1"/>
        <v>0</v>
      </c>
    </row>
    <row r="93" spans="1:8">
      <c r="A93" s="21" t="str">
        <f>+IF(fuente1!$A82="1",fuente1!B82,"")</f>
        <v>UNIVERSIDAD POLITÉCNICA DEL ORIENTE</v>
      </c>
      <c r="B93" s="30">
        <f>+IF(fuente1!$A82="1",fuente1!C82,"")</f>
        <v>4000000</v>
      </c>
      <c r="C93" s="30">
        <f>+IF(fuente1!$A82="1",fuente1!D82,"")</f>
        <v>0</v>
      </c>
      <c r="D93" s="30">
        <f>+IF(fuente1!$A82="1",fuente1!E82,"")</f>
        <v>4000000</v>
      </c>
      <c r="E93" s="30">
        <f>+IF(fuente1!$A82="1",fuente1!F82,"")</f>
        <v>4000000</v>
      </c>
      <c r="F93" s="30">
        <f>+IF(fuente1!$A82="1",fuente1!G82,"")</f>
        <v>3983222</v>
      </c>
      <c r="G93" s="30">
        <f t="shared" si="1"/>
        <v>0</v>
      </c>
    </row>
    <row r="94" spans="1:8">
      <c r="A94" s="21" t="str">
        <f>+IF(fuente1!$A83="1",fuente1!B83,"")</f>
        <v>SECRETARÍA EJECUTIVA DEL SISTEMA ESTATAL ANTICORRUPCIÓN</v>
      </c>
      <c r="B94" s="30">
        <f>+IF(fuente1!$A83="1",fuente1!C83,"")</f>
        <v>0</v>
      </c>
      <c r="C94" s="30">
        <f>+IF(fuente1!$A83="1",fuente1!D83,"")</f>
        <v>14053156</v>
      </c>
      <c r="D94" s="30">
        <f>+IF(fuente1!$A83="1",fuente1!E83,"")</f>
        <v>14053156</v>
      </c>
      <c r="E94" s="30">
        <f>+IF(fuente1!$A83="1",fuente1!F83,"")</f>
        <v>14053156</v>
      </c>
      <c r="F94" s="30">
        <f>+IF(fuente1!$A83="1",fuente1!G83,"")</f>
        <v>13371156</v>
      </c>
      <c r="G94" s="30">
        <f t="shared" si="1"/>
        <v>0</v>
      </c>
    </row>
    <row r="95" spans="1:8">
      <c r="A95" s="3" t="s">
        <v>13</v>
      </c>
      <c r="B95" s="10">
        <f ca="1">+SUM(B96:B163)</f>
        <v>37248143343</v>
      </c>
      <c r="C95" s="10">
        <f ca="1">+SUM(C96:C163)</f>
        <v>9047529320.9800014</v>
      </c>
      <c r="D95" s="10">
        <f ca="1">+SUM(D96:D163)</f>
        <v>46295672663.97998</v>
      </c>
      <c r="E95" s="10">
        <f ca="1">+SUM(E96:E163)</f>
        <v>45475537502.659973</v>
      </c>
      <c r="F95" s="10">
        <f ca="1">+SUM(F96:F163)</f>
        <v>42633599819.980011</v>
      </c>
      <c r="G95" s="10">
        <f ca="1">+SUM(G96:G163)</f>
        <v>820135161.31999969</v>
      </c>
      <c r="H95" s="12"/>
    </row>
    <row r="96" spans="1:8">
      <c r="A96" s="29" t="str">
        <f ca="1">IF(fuente1!$K2=0,"",fuente1!K2)</f>
        <v>EJECUTIVO DEL ESTADO</v>
      </c>
      <c r="B96" s="30">
        <f ca="1">IF(fuente1!$K2=0,"",fuente1!L2)</f>
        <v>0</v>
      </c>
      <c r="C96" s="30">
        <f ca="1">IF(fuente1!$K2=0,"",fuente1!M2)</f>
        <v>8577752.2599999998</v>
      </c>
      <c r="D96" s="30">
        <f ca="1">IF(fuente1!$K2=0,"",fuente1!N2)</f>
        <v>8577752.2599999998</v>
      </c>
      <c r="E96" s="30">
        <f ca="1">IF(fuente1!$K2=0,"",fuente1!O2)</f>
        <v>8577752.2599999998</v>
      </c>
      <c r="F96" s="30">
        <f ca="1">IF(fuente1!$K2=0,"",fuente1!P2)</f>
        <v>7432004.46</v>
      </c>
      <c r="G96" s="30">
        <f ca="1">IFERROR(D96-E96,"")</f>
        <v>0</v>
      </c>
    </row>
    <row r="97" spans="1:7">
      <c r="A97" s="29" t="str">
        <f ca="1">IF(fuente1!$K3=0,"",fuente1!K3)</f>
        <v>JEFATURA DE LA OFICINA DEL GOBERNADOR</v>
      </c>
      <c r="B97" s="30">
        <f ca="1">IF(fuente1!$K3=0,"",fuente1!L3)</f>
        <v>0</v>
      </c>
      <c r="C97" s="30">
        <f ca="1">IF(fuente1!$K3=0,"",fuente1!M3)</f>
        <v>7861455.9100000001</v>
      </c>
      <c r="D97" s="30">
        <f ca="1">IF(fuente1!$K3=0,"",fuente1!N3)</f>
        <v>7861455.9100000001</v>
      </c>
      <c r="E97" s="30">
        <f ca="1">IF(fuente1!$K3=0,"",fuente1!O3)</f>
        <v>7861455.9100000001</v>
      </c>
      <c r="F97" s="30">
        <f ca="1">IF(fuente1!$K3=0,"",fuente1!P3)</f>
        <v>6724515.4900000002</v>
      </c>
      <c r="G97" s="30">
        <f t="shared" ref="G97:G160" ca="1" si="2">IFERROR(D97-E97,"")</f>
        <v>0</v>
      </c>
    </row>
    <row r="98" spans="1:7">
      <c r="A98" s="29" t="str">
        <f ca="1">IF(fuente1!$K4=0,"",fuente1!K4)</f>
        <v>COORDINACIÓN GENERAL DE COMUNICACIÓN SOCIAL</v>
      </c>
      <c r="B98" s="30">
        <f ca="1">IF(fuente1!$K4=0,"",fuente1!L4)</f>
        <v>0</v>
      </c>
      <c r="C98" s="30">
        <f ca="1">IF(fuente1!$K4=0,"",fuente1!M4)</f>
        <v>41903941.280000001</v>
      </c>
      <c r="D98" s="30">
        <f ca="1">IF(fuente1!$K4=0,"",fuente1!N4)</f>
        <v>41903941.280000001</v>
      </c>
      <c r="E98" s="30">
        <f ca="1">IF(fuente1!$K4=0,"",fuente1!O4)</f>
        <v>41903941.280000001</v>
      </c>
      <c r="F98" s="30">
        <f ca="1">IF(fuente1!$K4=0,"",fuente1!P4)</f>
        <v>41290644.729999997</v>
      </c>
      <c r="G98" s="30">
        <f t="shared" ca="1" si="2"/>
        <v>0</v>
      </c>
    </row>
    <row r="99" spans="1:7">
      <c r="A99" s="29" t="str">
        <f ca="1">IF(fuente1!$K5=0,"",fuente1!K5)</f>
        <v>SECRETARÍA DE GOBIERNO</v>
      </c>
      <c r="B99" s="30">
        <f ca="1">IF(fuente1!$K5=0,"",fuente1!L5)</f>
        <v>0</v>
      </c>
      <c r="C99" s="30">
        <f ca="1">IF(fuente1!$K5=0,"",fuente1!M5)</f>
        <v>93047542.420000002</v>
      </c>
      <c r="D99" s="30">
        <f ca="1">IF(fuente1!$K5=0,"",fuente1!N5)</f>
        <v>93047542.420000002</v>
      </c>
      <c r="E99" s="30">
        <f ca="1">IF(fuente1!$K5=0,"",fuente1!O5)</f>
        <v>72916342.519999996</v>
      </c>
      <c r="F99" s="30">
        <f ca="1">IF(fuente1!$K5=0,"",fuente1!P5)</f>
        <v>60446860.359999999</v>
      </c>
      <c r="G99" s="30">
        <f t="shared" ca="1" si="2"/>
        <v>20131199.900000006</v>
      </c>
    </row>
    <row r="100" spans="1:7">
      <c r="A100" s="29" t="str">
        <f ca="1">IF(fuente1!$K6=0,"",fuente1!K6)</f>
        <v>SECRETARÍA DE FINANZAS Y ADMINISTRACIÓN</v>
      </c>
      <c r="B100" s="30">
        <f ca="1">IF(fuente1!$K6=0,"",fuente1!L6)</f>
        <v>0</v>
      </c>
      <c r="C100" s="30">
        <f ca="1">IF(fuente1!$K6=0,"",fuente1!M6)</f>
        <v>1023194775.7</v>
      </c>
      <c r="D100" s="30">
        <f ca="1">IF(fuente1!$K6=0,"",fuente1!N6)</f>
        <v>1023194775.7</v>
      </c>
      <c r="E100" s="30">
        <f ca="1">IF(fuente1!$K6=0,"",fuente1!O6)</f>
        <v>682427641.63999999</v>
      </c>
      <c r="F100" s="30">
        <f ca="1">IF(fuente1!$K6=0,"",fuente1!P6)</f>
        <v>640420700.19000006</v>
      </c>
      <c r="G100" s="30">
        <f t="shared" ca="1" si="2"/>
        <v>340767134.06000006</v>
      </c>
    </row>
    <row r="101" spans="1:7">
      <c r="A101" s="29" t="str">
        <f ca="1">IF(fuente1!$K7=0,"",fuente1!K7)</f>
        <v>SECRETARÍA DE COMUNICACIONES Y OBRAS PUBLICAS</v>
      </c>
      <c r="B101" s="30">
        <f ca="1">IF(fuente1!$K7=0,"",fuente1!L7)</f>
        <v>548679494</v>
      </c>
      <c r="C101" s="30">
        <f ca="1">IF(fuente1!$K7=0,"",fuente1!M7)</f>
        <v>314092289.58999997</v>
      </c>
      <c r="D101" s="30">
        <f ca="1">IF(fuente1!$K7=0,"",fuente1!N7)</f>
        <v>862771783.59000003</v>
      </c>
      <c r="E101" s="30">
        <f ca="1">IF(fuente1!$K7=0,"",fuente1!O7)</f>
        <v>571072875.87</v>
      </c>
      <c r="F101" s="30">
        <f ca="1">IF(fuente1!$K7=0,"",fuente1!P7)</f>
        <v>120769286.77</v>
      </c>
      <c r="G101" s="30">
        <f t="shared" ca="1" si="2"/>
        <v>291698907.72000003</v>
      </c>
    </row>
    <row r="102" spans="1:7">
      <c r="A102" s="29" t="str">
        <f ca="1">IF(fuente1!$K8=0,"",fuente1!K8)</f>
        <v>SECRETARÍA DE DESARROLLO RURAL Y AGROALIMENTARIO</v>
      </c>
      <c r="B102" s="30">
        <f ca="1">IF(fuente1!$K8=0,"",fuente1!L8)</f>
        <v>0</v>
      </c>
      <c r="C102" s="30">
        <f ca="1">IF(fuente1!$K8=0,"",fuente1!M8)</f>
        <v>163751609.03999999</v>
      </c>
      <c r="D102" s="30">
        <f ca="1">IF(fuente1!$K8=0,"",fuente1!N8)</f>
        <v>163751609.03999999</v>
      </c>
      <c r="E102" s="30">
        <f ca="1">IF(fuente1!$K8=0,"",fuente1!O8)</f>
        <v>160831047.37</v>
      </c>
      <c r="F102" s="30">
        <f ca="1">IF(fuente1!$K8=0,"",fuente1!P8)</f>
        <v>157682799.65000001</v>
      </c>
      <c r="G102" s="30">
        <f t="shared" ca="1" si="2"/>
        <v>2920561.6699999869</v>
      </c>
    </row>
    <row r="103" spans="1:7">
      <c r="A103" s="29" t="str">
        <f ca="1">IF(fuente1!$K9=0,"",fuente1!K9)</f>
        <v>SECRETARÍA DE DESARROLLO ECONÓMICO</v>
      </c>
      <c r="B103" s="30">
        <f ca="1">IF(fuente1!$K9=0,"",fuente1!L9)</f>
        <v>0</v>
      </c>
      <c r="C103" s="30">
        <f ca="1">IF(fuente1!$K9=0,"",fuente1!M9)</f>
        <v>31061066.739999998</v>
      </c>
      <c r="D103" s="30">
        <f ca="1">IF(fuente1!$K9=0,"",fuente1!N9)</f>
        <v>31061066.739999998</v>
      </c>
      <c r="E103" s="30">
        <f ca="1">IF(fuente1!$K9=0,"",fuente1!O9)</f>
        <v>26061028.120000001</v>
      </c>
      <c r="F103" s="30">
        <f ca="1">IF(fuente1!$K9=0,"",fuente1!P9)</f>
        <v>24700433.420000002</v>
      </c>
      <c r="G103" s="30">
        <f t="shared" ca="1" si="2"/>
        <v>5000038.6199999973</v>
      </c>
    </row>
    <row r="104" spans="1:7">
      <c r="A104" s="29" t="str">
        <f ca="1">IF(fuente1!$K10=0,"",fuente1!K10)</f>
        <v>SECRETARÍA DE TURISMO</v>
      </c>
      <c r="B104" s="30">
        <f ca="1">IF(fuente1!$K10=0,"",fuente1!L10)</f>
        <v>0</v>
      </c>
      <c r="C104" s="30">
        <f ca="1">IF(fuente1!$K10=0,"",fuente1!M10)</f>
        <v>29327401.109999999</v>
      </c>
      <c r="D104" s="30">
        <f ca="1">IF(fuente1!$K10=0,"",fuente1!N10)</f>
        <v>29327401.109999999</v>
      </c>
      <c r="E104" s="30">
        <f ca="1">IF(fuente1!$K10=0,"",fuente1!O10)</f>
        <v>28419165.649999999</v>
      </c>
      <c r="F104" s="30">
        <f ca="1">IF(fuente1!$K10=0,"",fuente1!P10)</f>
        <v>26513661.890000001</v>
      </c>
      <c r="G104" s="30">
        <f t="shared" ca="1" si="2"/>
        <v>908235.46000000089</v>
      </c>
    </row>
    <row r="105" spans="1:7">
      <c r="A105" s="29" t="str">
        <f ca="1">IF(fuente1!$K11=0,"",fuente1!K11)</f>
        <v>SECRETARÍA DE EDUCACIÓN</v>
      </c>
      <c r="B105" s="30">
        <f ca="1">IF(fuente1!$K11=0,"",fuente1!L11)</f>
        <v>18430272336</v>
      </c>
      <c r="C105" s="30">
        <f ca="1">IF(fuente1!$K11=0,"",fuente1!M11)</f>
        <v>3167743696.5999999</v>
      </c>
      <c r="D105" s="30">
        <f ca="1">IF(fuente1!$K11=0,"",fuente1!N11)</f>
        <v>21598016032.599998</v>
      </c>
      <c r="E105" s="30">
        <f ca="1">IF(fuente1!$K11=0,"",fuente1!O11)</f>
        <v>21621702446.529999</v>
      </c>
      <c r="F105" s="30">
        <f ca="1">IF(fuente1!$K11=0,"",fuente1!P11)</f>
        <v>21161077251.18</v>
      </c>
      <c r="G105" s="30">
        <f t="shared" ca="1" si="2"/>
        <v>-23686413.930000305</v>
      </c>
    </row>
    <row r="106" spans="1:7">
      <c r="A106" s="29" t="str">
        <f ca="1">IF(fuente1!$K12=0,"",fuente1!K12)</f>
        <v>PROCURADURÍA GENERAL DE JUSTICIA</v>
      </c>
      <c r="B106" s="30">
        <f ca="1">IF(fuente1!$K12=0,"",fuente1!L12)</f>
        <v>0</v>
      </c>
      <c r="C106" s="30">
        <f ca="1">IF(fuente1!$K12=0,"",fuente1!M12)</f>
        <v>189346551.81</v>
      </c>
      <c r="D106" s="30">
        <f ca="1">IF(fuente1!$K12=0,"",fuente1!N12)</f>
        <v>189346551.81</v>
      </c>
      <c r="E106" s="30">
        <f ca="1">IF(fuente1!$K12=0,"",fuente1!O12)</f>
        <v>189305985.00999999</v>
      </c>
      <c r="F106" s="30">
        <f ca="1">IF(fuente1!$K12=0,"",fuente1!P12)</f>
        <v>176112263.72999999</v>
      </c>
      <c r="G106" s="30">
        <f t="shared" ca="1" si="2"/>
        <v>40566.800000011921</v>
      </c>
    </row>
    <row r="107" spans="1:7">
      <c r="A107" s="29" t="str">
        <f ca="1">IF(fuente1!$K13=0,"",fuente1!K13)</f>
        <v>SECRETARÍA DEL MIGRANTE</v>
      </c>
      <c r="B107" s="30">
        <f ca="1">IF(fuente1!$K13=0,"",fuente1!L13)</f>
        <v>21040750</v>
      </c>
      <c r="C107" s="30">
        <f ca="1">IF(fuente1!$K13=0,"",fuente1!M13)</f>
        <v>2986912.87</v>
      </c>
      <c r="D107" s="30">
        <f ca="1">IF(fuente1!$K13=0,"",fuente1!N13)</f>
        <v>24027662.870000001</v>
      </c>
      <c r="E107" s="30">
        <f ca="1">IF(fuente1!$K13=0,"",fuente1!O13)</f>
        <v>24027662.870000001</v>
      </c>
      <c r="F107" s="30">
        <f ca="1">IF(fuente1!$K13=0,"",fuente1!P13)</f>
        <v>23768028.379999999</v>
      </c>
      <c r="G107" s="30">
        <f t="shared" ca="1" si="2"/>
        <v>0</v>
      </c>
    </row>
    <row r="108" spans="1:7">
      <c r="A108" s="29" t="str">
        <f ca="1">IF(fuente1!$K14=0,"",fuente1!K14)</f>
        <v>SECRETARÍA DE SEGURIDAD PÚBLICA</v>
      </c>
      <c r="B108" s="30">
        <f ca="1">IF(fuente1!$K14=0,"",fuente1!L14)</f>
        <v>0</v>
      </c>
      <c r="C108" s="30">
        <f ca="1">IF(fuente1!$K14=0,"",fuente1!M14)</f>
        <v>729968400.38999999</v>
      </c>
      <c r="D108" s="30">
        <f ca="1">IF(fuente1!$K14=0,"",fuente1!N14)</f>
        <v>729968400.38999999</v>
      </c>
      <c r="E108" s="30">
        <f ca="1">IF(fuente1!$K14=0,"",fuente1!O14)</f>
        <v>720266667.15999997</v>
      </c>
      <c r="F108" s="30">
        <f ca="1">IF(fuente1!$K14=0,"",fuente1!P14)</f>
        <v>653387176.21000004</v>
      </c>
      <c r="G108" s="30">
        <f t="shared" ca="1" si="2"/>
        <v>9701733.2300000191</v>
      </c>
    </row>
    <row r="109" spans="1:7">
      <c r="A109" s="29" t="str">
        <f ca="1">IF(fuente1!$K15=0,"",fuente1!K15)</f>
        <v>SECRETARÍA DE SALUD</v>
      </c>
      <c r="B109" s="30">
        <f ca="1">IF(fuente1!$K15=0,"",fuente1!L15)</f>
        <v>3512514645</v>
      </c>
      <c r="C109" s="30">
        <f ca="1">IF(fuente1!$K15=0,"",fuente1!M15)</f>
        <v>851715728.02999997</v>
      </c>
      <c r="D109" s="30">
        <f ca="1">IF(fuente1!$K15=0,"",fuente1!N15)</f>
        <v>4364230373.0299997</v>
      </c>
      <c r="E109" s="30">
        <f ca="1">IF(fuente1!$K15=0,"",fuente1!O15)</f>
        <v>4364230373.0200005</v>
      </c>
      <c r="F109" s="30">
        <f ca="1">IF(fuente1!$K15=0,"",fuente1!P15)</f>
        <v>4138536482.1100001</v>
      </c>
      <c r="G109" s="30">
        <f t="shared" ca="1" si="2"/>
        <v>9.9992752075195313E-3</v>
      </c>
    </row>
    <row r="110" spans="1:7">
      <c r="A110" s="29" t="str">
        <f ca="1">IF(fuente1!$K16=0,"",fuente1!K16)</f>
        <v>SECRETARÍA DE MEDIO AMBIENTE, CAMBIO CLIMÁTICO Y DESARROLLO TERRITORIAL</v>
      </c>
      <c r="B110" s="30">
        <f ca="1">IF(fuente1!$K16=0,"",fuente1!L16)</f>
        <v>35992000</v>
      </c>
      <c r="C110" s="30">
        <f ca="1">IF(fuente1!$K16=0,"",fuente1!M16)</f>
        <v>22248481.82</v>
      </c>
      <c r="D110" s="30">
        <f ca="1">IF(fuente1!$K16=0,"",fuente1!N16)</f>
        <v>58240481.82</v>
      </c>
      <c r="E110" s="30">
        <f ca="1">IF(fuente1!$K16=0,"",fuente1!O16)</f>
        <v>47450652.68</v>
      </c>
      <c r="F110" s="30">
        <f ca="1">IF(fuente1!$K16=0,"",fuente1!P16)</f>
        <v>40934455.990000002</v>
      </c>
      <c r="G110" s="30">
        <f t="shared" ca="1" si="2"/>
        <v>10789829.140000001</v>
      </c>
    </row>
    <row r="111" spans="1:7">
      <c r="A111" s="29" t="str">
        <f ca="1">IF(fuente1!$K17=0,"",fuente1!K17)</f>
        <v>SECRETARÍA DE CONTRALORÍA</v>
      </c>
      <c r="B111" s="30">
        <f ca="1">IF(fuente1!$K17=0,"",fuente1!L17)</f>
        <v>0</v>
      </c>
      <c r="C111" s="30">
        <f ca="1">IF(fuente1!$K17=0,"",fuente1!M17)</f>
        <v>14684584.42</v>
      </c>
      <c r="D111" s="30">
        <f ca="1">IF(fuente1!$K17=0,"",fuente1!N17)</f>
        <v>14684584.42</v>
      </c>
      <c r="E111" s="30">
        <f ca="1">IF(fuente1!$K17=0,"",fuente1!O17)</f>
        <v>10044584.42</v>
      </c>
      <c r="F111" s="30">
        <f ca="1">IF(fuente1!$K17=0,"",fuente1!P17)</f>
        <v>8369948.1500000004</v>
      </c>
      <c r="G111" s="30">
        <f t="shared" ca="1" si="2"/>
        <v>4640000</v>
      </c>
    </row>
    <row r="112" spans="1:7">
      <c r="A112" s="29" t="str">
        <f ca="1">IF(fuente1!$K18=0,"",fuente1!K18)</f>
        <v>SECRETARÍA DE DESARROLLO SOCIAL Y HUMANO</v>
      </c>
      <c r="B112" s="30">
        <f ca="1">IF(fuente1!$K18=0,"",fuente1!L18)</f>
        <v>0</v>
      </c>
      <c r="C112" s="30">
        <f ca="1">IF(fuente1!$K18=0,"",fuente1!M18)</f>
        <v>7850916.25</v>
      </c>
      <c r="D112" s="30">
        <f ca="1">IF(fuente1!$K18=0,"",fuente1!N18)</f>
        <v>7850916.25</v>
      </c>
      <c r="E112" s="30">
        <f ca="1">IF(fuente1!$K18=0,"",fuente1!O18)</f>
        <v>7850916.25</v>
      </c>
      <c r="F112" s="30">
        <f ca="1">IF(fuente1!$K18=0,"",fuente1!P18)</f>
        <v>6815702.6200000001</v>
      </c>
      <c r="G112" s="30">
        <f t="shared" ca="1" si="2"/>
        <v>0</v>
      </c>
    </row>
    <row r="113" spans="1:7">
      <c r="A113" s="29" t="str">
        <f ca="1">IF(fuente1!$K19=0,"",fuente1!K19)</f>
        <v>SECRETARÍA DE CULTURA</v>
      </c>
      <c r="B113" s="30">
        <f ca="1">IF(fuente1!$K19=0,"",fuente1!L19)</f>
        <v>0</v>
      </c>
      <c r="C113" s="30">
        <f ca="1">IF(fuente1!$K19=0,"",fuente1!M19)</f>
        <v>30902212.190000001</v>
      </c>
      <c r="D113" s="30">
        <f ca="1">IF(fuente1!$K19=0,"",fuente1!N19)</f>
        <v>30902212.190000001</v>
      </c>
      <c r="E113" s="30">
        <f ca="1">IF(fuente1!$K19=0,"",fuente1!O19)</f>
        <v>30902212.190000001</v>
      </c>
      <c r="F113" s="30">
        <f ca="1">IF(fuente1!$K19=0,"",fuente1!P19)</f>
        <v>27482905.829999998</v>
      </c>
      <c r="G113" s="30">
        <f t="shared" ca="1" si="2"/>
        <v>0</v>
      </c>
    </row>
    <row r="114" spans="1:7">
      <c r="A114" s="29" t="str">
        <f ca="1">IF(fuente1!$K20=0,"",fuente1!K20)</f>
        <v>INVERSIÓN MUNICIPAL</v>
      </c>
      <c r="B114" s="30">
        <f ca="1">IF(fuente1!$K20=0,"",fuente1!L20)</f>
        <v>260559026</v>
      </c>
      <c r="C114" s="30">
        <f ca="1">IF(fuente1!$K20=0,"",fuente1!M20)</f>
        <v>726355594.83000004</v>
      </c>
      <c r="D114" s="30">
        <f ca="1">IF(fuente1!$K20=0,"",fuente1!N20)</f>
        <v>986914620.83000004</v>
      </c>
      <c r="E114" s="30">
        <f ca="1">IF(fuente1!$K20=0,"",fuente1!O20)</f>
        <v>986664955.42999995</v>
      </c>
      <c r="F114" s="30">
        <f ca="1">IF(fuente1!$K20=0,"",fuente1!P20)</f>
        <v>860332019.73000002</v>
      </c>
      <c r="G114" s="30">
        <f t="shared" ca="1" si="2"/>
        <v>249665.40000009537</v>
      </c>
    </row>
    <row r="115" spans="1:7">
      <c r="A115" s="29" t="str">
        <f ca="1">IF(fuente1!$K21=0,"",fuente1!K21)</f>
        <v>PARTICIPACIONES Y APORTACIONES A MUNICIPIOS</v>
      </c>
      <c r="B115" s="30">
        <f ca="1">IF(fuente1!$K21=0,"",fuente1!L21)</f>
        <v>5463452599</v>
      </c>
      <c r="C115" s="30">
        <f ca="1">IF(fuente1!$K21=0,"",fuente1!M21)</f>
        <v>-73237467.530000001</v>
      </c>
      <c r="D115" s="30">
        <f ca="1">IF(fuente1!$K21=0,"",fuente1!N21)</f>
        <v>5390215131.4700003</v>
      </c>
      <c r="E115" s="30">
        <f ca="1">IF(fuente1!$K21=0,"",fuente1!O21)</f>
        <v>5390215130</v>
      </c>
      <c r="F115" s="30">
        <f ca="1">IF(fuente1!$K21=0,"",fuente1!P21)</f>
        <v>5345119861</v>
      </c>
      <c r="G115" s="30">
        <f t="shared" ca="1" si="2"/>
        <v>1.4700002670288086</v>
      </c>
    </row>
    <row r="116" spans="1:7">
      <c r="A116" s="29" t="str">
        <f ca="1">IF(fuente1!$K22=0,"",fuente1!K22)</f>
        <v>EROGACIONES ADICIONALES Y PROVISIONES</v>
      </c>
      <c r="B116" s="30">
        <f ca="1">IF(fuente1!$K22=0,"",fuente1!L22)</f>
        <v>0</v>
      </c>
      <c r="C116" s="30">
        <f ca="1">IF(fuente1!$K22=0,"",fuente1!M22)</f>
        <v>10300000</v>
      </c>
      <c r="D116" s="30">
        <f ca="1">IF(fuente1!$K22=0,"",fuente1!N22)</f>
        <v>10300000</v>
      </c>
      <c r="E116" s="30">
        <f ca="1">IF(fuente1!$K22=0,"",fuente1!O22)</f>
        <v>0</v>
      </c>
      <c r="F116" s="30">
        <f ca="1">IF(fuente1!$K22=0,"",fuente1!P22)</f>
        <v>0</v>
      </c>
      <c r="G116" s="30">
        <f t="shared" ca="1" si="2"/>
        <v>10300000</v>
      </c>
    </row>
    <row r="117" spans="1:7">
      <c r="A117" s="29" t="str">
        <f ca="1">IF(fuente1!$K23=0,"",fuente1!K23)</f>
        <v>DEUDA PÚBLICA Y OBLIGACIONES FINANCIERAS</v>
      </c>
      <c r="B117" s="30">
        <f ca="1">IF(fuente1!$K23=0,"",fuente1!L23)</f>
        <v>1704172377</v>
      </c>
      <c r="C117" s="30">
        <f ca="1">IF(fuente1!$K23=0,"",fuente1!M23)</f>
        <v>-26448859</v>
      </c>
      <c r="D117" s="30">
        <f ca="1">IF(fuente1!$K23=0,"",fuente1!N23)</f>
        <v>1677723518</v>
      </c>
      <c r="E117" s="30">
        <f ca="1">IF(fuente1!$K23=0,"",fuente1!O23)</f>
        <v>1677723517.79</v>
      </c>
      <c r="F117" s="30">
        <f ca="1">IF(fuente1!$K23=0,"",fuente1!P23)</f>
        <v>1643634455.5799999</v>
      </c>
      <c r="G117" s="30">
        <f t="shared" ca="1" si="2"/>
        <v>0.21000003814697266</v>
      </c>
    </row>
    <row r="118" spans="1:7">
      <c r="A118" s="29" t="str">
        <f ca="1">IF(fuente1!$K24=0,"",fuente1!K24)</f>
        <v>PROGRAMAS DE INVERSIONES CONCURRENTES</v>
      </c>
      <c r="B118" s="30">
        <f ca="1">IF(fuente1!$K24=0,"",fuente1!L24)</f>
        <v>23651414</v>
      </c>
      <c r="C118" s="30">
        <f ca="1">IF(fuente1!$K24=0,"",fuente1!M24)</f>
        <v>-23651414</v>
      </c>
      <c r="D118" s="30">
        <f ca="1">IF(fuente1!$K24=0,"",fuente1!N24)</f>
        <v>0</v>
      </c>
      <c r="E118" s="30">
        <f ca="1">IF(fuente1!$K24=0,"",fuente1!O24)</f>
        <v>0</v>
      </c>
      <c r="F118" s="30">
        <f ca="1">IF(fuente1!$K24=0,"",fuente1!P24)</f>
        <v>0</v>
      </c>
      <c r="G118" s="30">
        <f t="shared" ca="1" si="2"/>
        <v>0</v>
      </c>
    </row>
    <row r="119" spans="1:7">
      <c r="A119" s="29" t="str">
        <f ca="1">IF(fuente1!$K25=0,"",fuente1!K25)</f>
        <v>INSTITUTO DEL ARTESANO MICHOACANO</v>
      </c>
      <c r="B119" s="30">
        <f ca="1">IF(fuente1!$K25=0,"",fuente1!L25)</f>
        <v>0</v>
      </c>
      <c r="C119" s="30">
        <f ca="1">IF(fuente1!$K25=0,"",fuente1!M25)</f>
        <v>1636306.47</v>
      </c>
      <c r="D119" s="30">
        <f ca="1">IF(fuente1!$K25=0,"",fuente1!N25)</f>
        <v>1636306.47</v>
      </c>
      <c r="E119" s="30">
        <f ca="1">IF(fuente1!$K25=0,"",fuente1!O25)</f>
        <v>1636306.47</v>
      </c>
      <c r="F119" s="30">
        <f ca="1">IF(fuente1!$K25=0,"",fuente1!P25)</f>
        <v>1626456.35</v>
      </c>
      <c r="G119" s="30">
        <f t="shared" ca="1" si="2"/>
        <v>0</v>
      </c>
    </row>
    <row r="120" spans="1:7">
      <c r="A120" s="29" t="str">
        <f ca="1">IF(fuente1!$K26=0,"",fuente1!K26)</f>
        <v>SECRETARIADO EJECUTIVO DEL SISTEMA ESTATAL DE SEGURIDAD PUBLICA</v>
      </c>
      <c r="B120" s="30">
        <f ca="1">IF(fuente1!$K26=0,"",fuente1!L26)</f>
        <v>258888986</v>
      </c>
      <c r="C120" s="30">
        <f ca="1">IF(fuente1!$K26=0,"",fuente1!M26)</f>
        <v>-2242806.69</v>
      </c>
      <c r="D120" s="30">
        <f ca="1">IF(fuente1!$K26=0,"",fuente1!N26)</f>
        <v>256646179.31</v>
      </c>
      <c r="E120" s="30">
        <f ca="1">IF(fuente1!$K26=0,"",fuente1!O26)</f>
        <v>255194903.68000001</v>
      </c>
      <c r="F120" s="30">
        <f ca="1">IF(fuente1!$K26=0,"",fuente1!P26)</f>
        <v>241730884.08000001</v>
      </c>
      <c r="G120" s="30">
        <f t="shared" ca="1" si="2"/>
        <v>1451275.6299999952</v>
      </c>
    </row>
    <row r="121" spans="1:7">
      <c r="A121" s="29" t="str">
        <f ca="1">IF(fuente1!$K27=0,"",fuente1!K27)</f>
        <v>COMISIÓN ESTATAL DE CULTURA FÍSICA Y DEPORTE</v>
      </c>
      <c r="B121" s="30">
        <f ca="1">IF(fuente1!$K27=0,"",fuente1!L27)</f>
        <v>0</v>
      </c>
      <c r="C121" s="30">
        <f ca="1">IF(fuente1!$K27=0,"",fuente1!M27)</f>
        <v>12840045.1</v>
      </c>
      <c r="D121" s="30">
        <f ca="1">IF(fuente1!$K27=0,"",fuente1!N27)</f>
        <v>12840045.1</v>
      </c>
      <c r="E121" s="30">
        <f ca="1">IF(fuente1!$K27=0,"",fuente1!O27)</f>
        <v>12840045.1</v>
      </c>
      <c r="F121" s="30">
        <f ca="1">IF(fuente1!$K27=0,"",fuente1!P27)</f>
        <v>12834340.470000001</v>
      </c>
      <c r="G121" s="30">
        <f t="shared" ca="1" si="2"/>
        <v>0</v>
      </c>
    </row>
    <row r="122" spans="1:7">
      <c r="A122" s="29" t="str">
        <f ca="1">IF(fuente1!$K28=0,"",fuente1!K28)</f>
        <v>CONSEJERÍA JURÍDICA DEL EJECUTIVO DEL ESTADO DE MICHOACÁN DE OCAMPO</v>
      </c>
      <c r="B122" s="30">
        <f ca="1">IF(fuente1!$K28=0,"",fuente1!L28)</f>
        <v>0</v>
      </c>
      <c r="C122" s="30">
        <f ca="1">IF(fuente1!$K28=0,"",fuente1!M28)</f>
        <v>1635065.25</v>
      </c>
      <c r="D122" s="30">
        <f ca="1">IF(fuente1!$K28=0,"",fuente1!N28)</f>
        <v>1635065.25</v>
      </c>
      <c r="E122" s="30">
        <f ca="1">IF(fuente1!$K28=0,"",fuente1!O28)</f>
        <v>1635065.25</v>
      </c>
      <c r="F122" s="30">
        <f ca="1">IF(fuente1!$K28=0,"",fuente1!P28)</f>
        <v>1611738.87</v>
      </c>
      <c r="G122" s="30">
        <f t="shared" ca="1" si="2"/>
        <v>0</v>
      </c>
    </row>
    <row r="123" spans="1:7">
      <c r="A123" s="29" t="str">
        <f ca="1">IF(fuente1!$K29=0,"",fuente1!K29)</f>
        <v>SISTEMA MICHOACANO DE RADIO Y TELEVISIÓN</v>
      </c>
      <c r="B123" s="30">
        <f ca="1">IF(fuente1!$K29=0,"",fuente1!L29)</f>
        <v>0</v>
      </c>
      <c r="C123" s="30">
        <f ca="1">IF(fuente1!$K29=0,"",fuente1!M29)</f>
        <v>2354812.4300000002</v>
      </c>
      <c r="D123" s="30">
        <f ca="1">IF(fuente1!$K29=0,"",fuente1!N29)</f>
        <v>2354812.4300000002</v>
      </c>
      <c r="E123" s="30">
        <f ca="1">IF(fuente1!$K29=0,"",fuente1!O29)</f>
        <v>2354812.4300000002</v>
      </c>
      <c r="F123" s="30">
        <f ca="1">IF(fuente1!$K29=0,"",fuente1!P29)</f>
        <v>2344805.12</v>
      </c>
      <c r="G123" s="30">
        <f t="shared" ca="1" si="2"/>
        <v>0</v>
      </c>
    </row>
    <row r="124" spans="1:7">
      <c r="A124" s="29" t="str">
        <f ca="1">IF(fuente1!$K30=0,"",fuente1!K30)</f>
        <v>CENTRO DE CONVENCIONES DE MORELIA</v>
      </c>
      <c r="B124" s="30">
        <f ca="1">IF(fuente1!$K30=0,"",fuente1!L30)</f>
        <v>0</v>
      </c>
      <c r="C124" s="30">
        <f ca="1">IF(fuente1!$K30=0,"",fuente1!M30)</f>
        <v>1003522.75</v>
      </c>
      <c r="D124" s="30">
        <f ca="1">IF(fuente1!$K30=0,"",fuente1!N30)</f>
        <v>1003522.75</v>
      </c>
      <c r="E124" s="30">
        <f ca="1">IF(fuente1!$K30=0,"",fuente1!O30)</f>
        <v>1003522.75</v>
      </c>
      <c r="F124" s="30">
        <f ca="1">IF(fuente1!$K30=0,"",fuente1!P30)</f>
        <v>994636.93</v>
      </c>
      <c r="G124" s="30">
        <f t="shared" ca="1" si="2"/>
        <v>0</v>
      </c>
    </row>
    <row r="125" spans="1:7">
      <c r="A125" s="29" t="str">
        <f ca="1">IF(fuente1!$K31=0,"",fuente1!K31)</f>
        <v>PARQUE ZOOLÓGICO BENITO JUÁREZ</v>
      </c>
      <c r="B125" s="30">
        <f ca="1">IF(fuente1!$K31=0,"",fuente1!L31)</f>
        <v>0</v>
      </c>
      <c r="C125" s="30">
        <f ca="1">IF(fuente1!$K31=0,"",fuente1!M31)</f>
        <v>1574199.77</v>
      </c>
      <c r="D125" s="30">
        <f ca="1">IF(fuente1!$K31=0,"",fuente1!N31)</f>
        <v>1574199.77</v>
      </c>
      <c r="E125" s="30">
        <f ca="1">IF(fuente1!$K31=0,"",fuente1!O31)</f>
        <v>1574199.77</v>
      </c>
      <c r="F125" s="30">
        <f ca="1">IF(fuente1!$K31=0,"",fuente1!P31)</f>
        <v>1568523.85</v>
      </c>
      <c r="G125" s="30">
        <f t="shared" ca="1" si="2"/>
        <v>0</v>
      </c>
    </row>
    <row r="126" spans="1:7">
      <c r="A126" s="29" t="str">
        <f ca="1">IF(fuente1!$K32=0,"",fuente1!K32)</f>
        <v>UNIVERSIDAD MICHOACANA DE SAN NICOLÁS DE HIDALGO</v>
      </c>
      <c r="B126" s="30">
        <f ca="1">IF(fuente1!$K32=0,"",fuente1!L32)</f>
        <v>1897035100</v>
      </c>
      <c r="C126" s="30">
        <f ca="1">IF(fuente1!$K32=0,"",fuente1!M32)</f>
        <v>686265486.33000004</v>
      </c>
      <c r="D126" s="30">
        <f ca="1">IF(fuente1!$K32=0,"",fuente1!N32)</f>
        <v>2583300586.3299999</v>
      </c>
      <c r="E126" s="30">
        <f ca="1">IF(fuente1!$K32=0,"",fuente1!O32)</f>
        <v>2583300586.3299999</v>
      </c>
      <c r="F126" s="30">
        <f ca="1">IF(fuente1!$K32=0,"",fuente1!P32)</f>
        <v>2583300586.3299999</v>
      </c>
      <c r="G126" s="30">
        <f t="shared" ca="1" si="2"/>
        <v>0</v>
      </c>
    </row>
    <row r="127" spans="1:7">
      <c r="A127" s="29" t="str">
        <f ca="1">IF(fuente1!$K33=0,"",fuente1!K33)</f>
        <v>REPRESENTACIÓN DEL GOBIERNO DEL ESTADO EN EL DISTRITO FEDERAL</v>
      </c>
      <c r="B127" s="30">
        <f ca="1">IF(fuente1!$K33=0,"",fuente1!L33)</f>
        <v>0</v>
      </c>
      <c r="C127" s="30">
        <f ca="1">IF(fuente1!$K33=0,"",fuente1!M33)</f>
        <v>1201421.3799999999</v>
      </c>
      <c r="D127" s="30">
        <f ca="1">IF(fuente1!$K33=0,"",fuente1!N33)</f>
        <v>1201421.3799999999</v>
      </c>
      <c r="E127" s="30">
        <f ca="1">IF(fuente1!$K33=0,"",fuente1!O33)</f>
        <v>1201421.3799999999</v>
      </c>
      <c r="F127" s="30">
        <f ca="1">IF(fuente1!$K33=0,"",fuente1!P33)</f>
        <v>955285.59</v>
      </c>
      <c r="G127" s="30">
        <f t="shared" ca="1" si="2"/>
        <v>0</v>
      </c>
    </row>
    <row r="128" spans="1:7">
      <c r="A128" s="29" t="str">
        <f ca="1">IF(fuente1!$K34=0,"",fuente1!K34)</f>
        <v>SISTEMA PARA EL DESARROLLO INTEGRAL DE LA FAMILIA, MICHOACÁN</v>
      </c>
      <c r="B128" s="30">
        <f ca="1">IF(fuente1!$K34=0,"",fuente1!L34)</f>
        <v>489127672</v>
      </c>
      <c r="C128" s="30">
        <f ca="1">IF(fuente1!$K34=0,"",fuente1!M34)</f>
        <v>44189475.659999996</v>
      </c>
      <c r="D128" s="30">
        <f ca="1">IF(fuente1!$K34=0,"",fuente1!N34)</f>
        <v>533317147.66000003</v>
      </c>
      <c r="E128" s="30">
        <f ca="1">IF(fuente1!$K34=0,"",fuente1!O34)</f>
        <v>533317147.66000003</v>
      </c>
      <c r="F128" s="30">
        <f ca="1">IF(fuente1!$K34=0,"",fuente1!P34)</f>
        <v>491079574.10000002</v>
      </c>
      <c r="G128" s="30">
        <f t="shared" ca="1" si="2"/>
        <v>0</v>
      </c>
    </row>
    <row r="129" spans="1:7">
      <c r="A129" s="29" t="str">
        <f ca="1">IF(fuente1!$K35=0,"",fuente1!K35)</f>
        <v>PROCURADURÍA DE PROTECCIÓN AL AMBIENTE DEL ESTADO DE MICHOACÁN DE OCAMPO</v>
      </c>
      <c r="B129" s="30">
        <f ca="1">IF(fuente1!$K35=0,"",fuente1!L35)</f>
        <v>0</v>
      </c>
      <c r="C129" s="30">
        <f ca="1">IF(fuente1!$K35=0,"",fuente1!M35)</f>
        <v>493023.04</v>
      </c>
      <c r="D129" s="30">
        <f ca="1">IF(fuente1!$K35=0,"",fuente1!N35)</f>
        <v>493023.04</v>
      </c>
      <c r="E129" s="30">
        <f ca="1">IF(fuente1!$K35=0,"",fuente1!O35)</f>
        <v>493023.04</v>
      </c>
      <c r="F129" s="30">
        <f ca="1">IF(fuente1!$K35=0,"",fuente1!P35)</f>
        <v>486326.95</v>
      </c>
      <c r="G129" s="30">
        <f t="shared" ca="1" si="2"/>
        <v>0</v>
      </c>
    </row>
    <row r="130" spans="1:7">
      <c r="A130" s="29" t="str">
        <f ca="1">IF(fuente1!$K36=0,"",fuente1!K36)</f>
        <v>INSTITUTO DE VIVIENDA DEL ESTADO DE MICHOACÁN DE OCAMPO</v>
      </c>
      <c r="B130" s="30">
        <f ca="1">IF(fuente1!$K36=0,"",fuente1!L36)</f>
        <v>0</v>
      </c>
      <c r="C130" s="30">
        <f ca="1">IF(fuente1!$K36=0,"",fuente1!M36)</f>
        <v>4882069.2</v>
      </c>
      <c r="D130" s="30">
        <f ca="1">IF(fuente1!$K36=0,"",fuente1!N36)</f>
        <v>4882069.2</v>
      </c>
      <c r="E130" s="30">
        <f ca="1">IF(fuente1!$K36=0,"",fuente1!O36)</f>
        <v>4882069.2</v>
      </c>
      <c r="F130" s="30">
        <f ca="1">IF(fuente1!$K36=0,"",fuente1!P36)</f>
        <v>4705008.5599999996</v>
      </c>
      <c r="G130" s="30">
        <f t="shared" ca="1" si="2"/>
        <v>0</v>
      </c>
    </row>
    <row r="131" spans="1:7">
      <c r="A131" s="29" t="str">
        <f ca="1">IF(fuente1!$K37=0,"",fuente1!K37)</f>
        <v>COMISIÓN FORESTAL DEL ESTADO</v>
      </c>
      <c r="B131" s="30">
        <f ca="1">IF(fuente1!$K37=0,"",fuente1!L37)</f>
        <v>0</v>
      </c>
      <c r="C131" s="30">
        <f ca="1">IF(fuente1!$K37=0,"",fuente1!M37)</f>
        <v>8145778.8499999996</v>
      </c>
      <c r="D131" s="30">
        <f ca="1">IF(fuente1!$K37=0,"",fuente1!N37)</f>
        <v>8145778.8499999996</v>
      </c>
      <c r="E131" s="30">
        <f ca="1">IF(fuente1!$K37=0,"",fuente1!O37)</f>
        <v>8145778.8499999996</v>
      </c>
      <c r="F131" s="30">
        <f ca="1">IF(fuente1!$K37=0,"",fuente1!P37)</f>
        <v>7985868.8600000003</v>
      </c>
      <c r="G131" s="30">
        <f t="shared" ca="1" si="2"/>
        <v>0</v>
      </c>
    </row>
    <row r="132" spans="1:7">
      <c r="A132" s="29" t="str">
        <f ca="1">IF(fuente1!$K38=0,"",fuente1!K38)</f>
        <v>COMISIÓN DE PESCA DEL ESTADO DE MICHOACÁN</v>
      </c>
      <c r="B132" s="30">
        <f ca="1">IF(fuente1!$K38=0,"",fuente1!L38)</f>
        <v>0</v>
      </c>
      <c r="C132" s="30">
        <f ca="1">IF(fuente1!$K38=0,"",fuente1!M38)</f>
        <v>2837867.89</v>
      </c>
      <c r="D132" s="30">
        <f ca="1">IF(fuente1!$K38=0,"",fuente1!N38)</f>
        <v>2837867.89</v>
      </c>
      <c r="E132" s="30">
        <f ca="1">IF(fuente1!$K38=0,"",fuente1!O38)</f>
        <v>2837867.89</v>
      </c>
      <c r="F132" s="30">
        <f ca="1">IF(fuente1!$K38=0,"",fuente1!P38)</f>
        <v>2784643.28</v>
      </c>
      <c r="G132" s="30">
        <f t="shared" ca="1" si="2"/>
        <v>0</v>
      </c>
    </row>
    <row r="133" spans="1:7">
      <c r="A133" s="29" t="str">
        <f ca="1">IF(fuente1!$K39=0,"",fuente1!K39)</f>
        <v>COLEGIO DE BACHILLERES DEL ESTADO DE MICHOACÁN</v>
      </c>
      <c r="B133" s="30">
        <f ca="1">IF(fuente1!$K39=0,"",fuente1!L39)</f>
        <v>454516867</v>
      </c>
      <c r="C133" s="30">
        <f ca="1">IF(fuente1!$K39=0,"",fuente1!M39)</f>
        <v>264867323.44</v>
      </c>
      <c r="D133" s="30">
        <f ca="1">IF(fuente1!$K39=0,"",fuente1!N39)</f>
        <v>719384190.44000006</v>
      </c>
      <c r="E133" s="30">
        <f ca="1">IF(fuente1!$K39=0,"",fuente1!O39)</f>
        <v>719384190.44000006</v>
      </c>
      <c r="F133" s="30">
        <f ca="1">IF(fuente1!$K39=0,"",fuente1!P39)</f>
        <v>703545529.13</v>
      </c>
      <c r="G133" s="30">
        <f t="shared" ca="1" si="2"/>
        <v>0</v>
      </c>
    </row>
    <row r="134" spans="1:7">
      <c r="A134" s="29" t="str">
        <f ca="1">IF(fuente1!$K40=0,"",fuente1!K40)</f>
        <v>COLEGIO DE EDUCACIÓN PROFESIONAL TÉCNICA DEL ESTADO DE MICHOACÁN</v>
      </c>
      <c r="B134" s="30">
        <f ca="1">IF(fuente1!$K40=0,"",fuente1!L40)</f>
        <v>203076163</v>
      </c>
      <c r="C134" s="30">
        <f ca="1">IF(fuente1!$K40=0,"",fuente1!M40)</f>
        <v>4682178.38</v>
      </c>
      <c r="D134" s="30">
        <f ca="1">IF(fuente1!$K40=0,"",fuente1!N40)</f>
        <v>207758341.38</v>
      </c>
      <c r="E134" s="30">
        <f ca="1">IF(fuente1!$K40=0,"",fuente1!O40)</f>
        <v>207758341.38</v>
      </c>
      <c r="F134" s="30">
        <f ca="1">IF(fuente1!$K40=0,"",fuente1!P40)</f>
        <v>199296835.38</v>
      </c>
      <c r="G134" s="30">
        <f t="shared" ca="1" si="2"/>
        <v>0</v>
      </c>
    </row>
    <row r="135" spans="1:7">
      <c r="A135" s="29" t="str">
        <f ca="1">IF(fuente1!$K41=0,"",fuente1!K41)</f>
        <v>COLEGIO DE ESTUDIOS CIENTÍFICOS Y TECNOLÓGICOS DEL ESTADO DE MICHOACÁN</v>
      </c>
      <c r="B135" s="30">
        <f ca="1">IF(fuente1!$K41=0,"",fuente1!L41)</f>
        <v>377073474</v>
      </c>
      <c r="C135" s="30">
        <f ca="1">IF(fuente1!$K41=0,"",fuente1!M41)</f>
        <v>-7397507</v>
      </c>
      <c r="D135" s="30">
        <f ca="1">IF(fuente1!$K41=0,"",fuente1!N41)</f>
        <v>369675967</v>
      </c>
      <c r="E135" s="30">
        <f ca="1">IF(fuente1!$K41=0,"",fuente1!O41)</f>
        <v>369675967</v>
      </c>
      <c r="F135" s="30">
        <f ca="1">IF(fuente1!$K41=0,"",fuente1!P41)</f>
        <v>369675967</v>
      </c>
      <c r="G135" s="30">
        <f t="shared" ca="1" si="2"/>
        <v>0</v>
      </c>
    </row>
    <row r="136" spans="1:7">
      <c r="A136" s="29" t="str">
        <f ca="1">IF(fuente1!$K42=0,"",fuente1!K42)</f>
        <v>INSTITUTO DE CAPACITACIÓN PARA EL TRABAJO DEL ESTADO DE MICHOACÁN</v>
      </c>
      <c r="B136" s="30">
        <f ca="1">IF(fuente1!$K42=0,"",fuente1!L42)</f>
        <v>90538557</v>
      </c>
      <c r="C136" s="30">
        <f ca="1">IF(fuente1!$K42=0,"",fuente1!M42)</f>
        <v>49664881.229999997</v>
      </c>
      <c r="D136" s="30">
        <f ca="1">IF(fuente1!$K42=0,"",fuente1!N42)</f>
        <v>140203438.22999999</v>
      </c>
      <c r="E136" s="30">
        <f ca="1">IF(fuente1!$K42=0,"",fuente1!O42)</f>
        <v>140203438.22999999</v>
      </c>
      <c r="F136" s="30">
        <f ca="1">IF(fuente1!$K42=0,"",fuente1!P42)</f>
        <v>140203438.22999999</v>
      </c>
      <c r="G136" s="30">
        <f t="shared" ca="1" si="2"/>
        <v>0</v>
      </c>
    </row>
    <row r="137" spans="1:7">
      <c r="A137" s="29" t="str">
        <f ca="1">IF(fuente1!$K43=0,"",fuente1!K43)</f>
        <v>INSTITUTO DE LA INFRAESTRUCTURA FÍSICA EDUCATIVA DEL ESTADO DE MICHOACÁN</v>
      </c>
      <c r="B137" s="30">
        <f ca="1">IF(fuente1!$K43=0,"",fuente1!L43)</f>
        <v>394191465</v>
      </c>
      <c r="C137" s="30">
        <f ca="1">IF(fuente1!$K43=0,"",fuente1!M43)</f>
        <v>149770695.84</v>
      </c>
      <c r="D137" s="30">
        <f ca="1">IF(fuente1!$K43=0,"",fuente1!N43)</f>
        <v>543962160.84000003</v>
      </c>
      <c r="E137" s="30">
        <f ca="1">IF(fuente1!$K43=0,"",fuente1!O43)</f>
        <v>398810539.19999999</v>
      </c>
      <c r="F137" s="30">
        <f ca="1">IF(fuente1!$K43=0,"",fuente1!P43)</f>
        <v>384090544.19999999</v>
      </c>
      <c r="G137" s="30">
        <f t="shared" ca="1" si="2"/>
        <v>145151621.64000005</v>
      </c>
    </row>
    <row r="138" spans="1:7">
      <c r="A138" s="29" t="str">
        <f ca="1">IF(fuente1!$K44=0,"",fuente1!K44)</f>
        <v>UNIVERSIDAD DE LA CIÉNEGA DEL ESTADO DE MICHOACÁN DE OCAMPO</v>
      </c>
      <c r="B138" s="30">
        <f ca="1">IF(fuente1!$K44=0,"",fuente1!L44)</f>
        <v>35957194</v>
      </c>
      <c r="C138" s="30">
        <f ca="1">IF(fuente1!$K44=0,"",fuente1!M44)</f>
        <v>2433069.79</v>
      </c>
      <c r="D138" s="30">
        <f ca="1">IF(fuente1!$K44=0,"",fuente1!N44)</f>
        <v>38390263.789999999</v>
      </c>
      <c r="E138" s="30">
        <f ca="1">IF(fuente1!$K44=0,"",fuente1!O44)</f>
        <v>38366745.560000002</v>
      </c>
      <c r="F138" s="30">
        <f ca="1">IF(fuente1!$K44=0,"",fuente1!P44)</f>
        <v>30176271.559999999</v>
      </c>
      <c r="G138" s="30">
        <f t="shared" ca="1" si="2"/>
        <v>23518.229999996722</v>
      </c>
    </row>
    <row r="139" spans="1:7">
      <c r="A139" s="29" t="str">
        <f ca="1">IF(fuente1!$K45=0,"",fuente1!K45)</f>
        <v>ALMACENES, SERVICIOS Y TRANSPORTES EXTRAORDINARIOS A COMITÉS AGROPECUARIOS DEL ESTADO DE MICHOACÁN S.A. DE C.V. DE I. P.</v>
      </c>
      <c r="B139" s="30">
        <f ca="1">IF(fuente1!$K45=0,"",fuente1!L45)</f>
        <v>0</v>
      </c>
      <c r="C139" s="30">
        <f ca="1">IF(fuente1!$K45=0,"",fuente1!M45)</f>
        <v>398193.55</v>
      </c>
      <c r="D139" s="30">
        <f ca="1">IF(fuente1!$K45=0,"",fuente1!N45)</f>
        <v>398193.55</v>
      </c>
      <c r="E139" s="30">
        <f ca="1">IF(fuente1!$K45=0,"",fuente1!O45)</f>
        <v>398193.55</v>
      </c>
      <c r="F139" s="30">
        <f ca="1">IF(fuente1!$K45=0,"",fuente1!P45)</f>
        <v>398133.72</v>
      </c>
      <c r="G139" s="30">
        <f t="shared" ca="1" si="2"/>
        <v>0</v>
      </c>
    </row>
    <row r="140" spans="1:7">
      <c r="A140" s="29" t="str">
        <f ca="1">IF(fuente1!$K46=0,"",fuente1!K46)</f>
        <v>CENTRO ESTATAL DE CERTIFICACIÓN, ACREDITACIÓN Y CONTROL DE CONFIANZA</v>
      </c>
      <c r="B140" s="30">
        <f ca="1">IF(fuente1!$K46=0,"",fuente1!L46)</f>
        <v>0</v>
      </c>
      <c r="C140" s="30">
        <f ca="1">IF(fuente1!$K46=0,"",fuente1!M46)</f>
        <v>965357.16</v>
      </c>
      <c r="D140" s="30">
        <f ca="1">IF(fuente1!$K46=0,"",fuente1!N46)</f>
        <v>965357.16</v>
      </c>
      <c r="E140" s="30">
        <f ca="1">IF(fuente1!$K46=0,"",fuente1!O46)</f>
        <v>965357.16</v>
      </c>
      <c r="F140" s="30">
        <f ca="1">IF(fuente1!$K46=0,"",fuente1!P46)</f>
        <v>918058.41</v>
      </c>
      <c r="G140" s="30">
        <f t="shared" ca="1" si="2"/>
        <v>0</v>
      </c>
    </row>
    <row r="141" spans="1:7">
      <c r="A141" s="29" t="str">
        <f ca="1">IF(fuente1!$K47=0,"",fuente1!K47)</f>
        <v>UNIVERSIDAD INTERCULTURAL INDÍGENA DE MICHOACÁN</v>
      </c>
      <c r="B141" s="30">
        <f ca="1">IF(fuente1!$K47=0,"",fuente1!L47)</f>
        <v>17588333</v>
      </c>
      <c r="C141" s="30">
        <f ca="1">IF(fuente1!$K47=0,"",fuente1!M47)</f>
        <v>11837903.619999999</v>
      </c>
      <c r="D141" s="30">
        <f ca="1">IF(fuente1!$K47=0,"",fuente1!N47)</f>
        <v>29426236.620000001</v>
      </c>
      <c r="E141" s="30">
        <f ca="1">IF(fuente1!$K47=0,"",fuente1!O47)</f>
        <v>29426236.32</v>
      </c>
      <c r="F141" s="30">
        <f ca="1">IF(fuente1!$K47=0,"",fuente1!P47)</f>
        <v>26395870.780000001</v>
      </c>
      <c r="G141" s="30">
        <f t="shared" ca="1" si="2"/>
        <v>0.30000000074505806</v>
      </c>
    </row>
    <row r="142" spans="1:7">
      <c r="A142" s="29" t="str">
        <f ca="1">IF(fuente1!$K48=0,"",fuente1!K48)</f>
        <v>TRIBUNAL DE CONCILIACIÓN Y ARBITRAJE</v>
      </c>
      <c r="B142" s="30">
        <f ca="1">IF(fuente1!$K48=0,"",fuente1!L48)</f>
        <v>0</v>
      </c>
      <c r="C142" s="30">
        <f ca="1">IF(fuente1!$K48=0,"",fuente1!M48)</f>
        <v>969508.49</v>
      </c>
      <c r="D142" s="30">
        <f ca="1">IF(fuente1!$K48=0,"",fuente1!N48)</f>
        <v>969508.49</v>
      </c>
      <c r="E142" s="30">
        <f ca="1">IF(fuente1!$K48=0,"",fuente1!O48)</f>
        <v>969508.49</v>
      </c>
      <c r="F142" s="30">
        <f ca="1">IF(fuente1!$K48=0,"",fuente1!P48)</f>
        <v>764248.41</v>
      </c>
      <c r="G142" s="30">
        <f t="shared" ca="1" si="2"/>
        <v>0</v>
      </c>
    </row>
    <row r="143" spans="1:7">
      <c r="A143" s="29" t="str">
        <f ca="1">IF(fuente1!$K49=0,"",fuente1!K49)</f>
        <v>JUNTA LOCAL DE CONCILIACIÓN Y ARBITRAJE</v>
      </c>
      <c r="B143" s="30">
        <f ca="1">IF(fuente1!$K49=0,"",fuente1!L49)</f>
        <v>0</v>
      </c>
      <c r="C143" s="30">
        <f ca="1">IF(fuente1!$K49=0,"",fuente1!M49)</f>
        <v>7047620.4800000004</v>
      </c>
      <c r="D143" s="30">
        <f ca="1">IF(fuente1!$K49=0,"",fuente1!N49)</f>
        <v>7047620.4800000004</v>
      </c>
      <c r="E143" s="30">
        <f ca="1">IF(fuente1!$K49=0,"",fuente1!O49)</f>
        <v>7047620.4800000004</v>
      </c>
      <c r="F143" s="30">
        <f ca="1">IF(fuente1!$K49=0,"",fuente1!P49)</f>
        <v>6129172.0499999998</v>
      </c>
      <c r="G143" s="30">
        <f t="shared" ca="1" si="2"/>
        <v>0</v>
      </c>
    </row>
    <row r="144" spans="1:7">
      <c r="A144" s="29" t="str">
        <f ca="1">IF(fuente1!$K50=0,"",fuente1!K50)</f>
        <v>JUNTA DE CAMINOS DEL ESTADO DE MICHOACÁN</v>
      </c>
      <c r="B144" s="30">
        <f ca="1">IF(fuente1!$K50=0,"",fuente1!L50)</f>
        <v>51633452</v>
      </c>
      <c r="C144" s="30">
        <f ca="1">IF(fuente1!$K50=0,"",fuente1!M50)</f>
        <v>0</v>
      </c>
      <c r="D144" s="30">
        <f ca="1">IF(fuente1!$K50=0,"",fuente1!N50)</f>
        <v>51633452</v>
      </c>
      <c r="E144" s="30">
        <f ca="1">IF(fuente1!$K50=0,"",fuente1!O50)</f>
        <v>51633452</v>
      </c>
      <c r="F144" s="30">
        <f ca="1">IF(fuente1!$K50=0,"",fuente1!P50)</f>
        <v>51633452</v>
      </c>
      <c r="G144" s="30">
        <f t="shared" ca="1" si="2"/>
        <v>0</v>
      </c>
    </row>
    <row r="145" spans="1:7">
      <c r="A145" s="29" t="str">
        <f ca="1">IF(fuente1!$K51=0,"",fuente1!K51)</f>
        <v>JUNTA DE ASISTENCIA PRIVADA DEL ESTADO DE MICHOACÁN DE OCAMPO</v>
      </c>
      <c r="B145" s="30">
        <f ca="1">IF(fuente1!$K51=0,"",fuente1!L51)</f>
        <v>0</v>
      </c>
      <c r="C145" s="30">
        <f ca="1">IF(fuente1!$K51=0,"",fuente1!M51)</f>
        <v>536080.57999999996</v>
      </c>
      <c r="D145" s="30">
        <f ca="1">IF(fuente1!$K51=0,"",fuente1!N51)</f>
        <v>536080.57999999996</v>
      </c>
      <c r="E145" s="30">
        <f ca="1">IF(fuente1!$K51=0,"",fuente1!O51)</f>
        <v>536080.57999999996</v>
      </c>
      <c r="F145" s="30">
        <f ca="1">IF(fuente1!$K51=0,"",fuente1!P51)</f>
        <v>523748.47</v>
      </c>
      <c r="G145" s="30">
        <f t="shared" ca="1" si="2"/>
        <v>0</v>
      </c>
    </row>
    <row r="146" spans="1:7">
      <c r="A146" s="29" t="str">
        <f ca="1">IF(fuente1!$K52=0,"",fuente1!K52)</f>
        <v>COMISIÓN ESTATAL DE DERECHOS HUMANOS</v>
      </c>
      <c r="B146" s="30">
        <f ca="1">IF(fuente1!$K52=0,"",fuente1!L52)</f>
        <v>0</v>
      </c>
      <c r="C146" s="30">
        <f ca="1">IF(fuente1!$K52=0,"",fuente1!M52)</f>
        <v>2091164.18</v>
      </c>
      <c r="D146" s="30">
        <f ca="1">IF(fuente1!$K52=0,"",fuente1!N52)</f>
        <v>2091164.18</v>
      </c>
      <c r="E146" s="30">
        <f ca="1">IF(fuente1!$K52=0,"",fuente1!O52)</f>
        <v>2091164.18</v>
      </c>
      <c r="F146" s="30">
        <f ca="1">IF(fuente1!$K52=0,"",fuente1!P52)</f>
        <v>2048764.8</v>
      </c>
      <c r="G146" s="30">
        <f t="shared" ca="1" si="2"/>
        <v>0</v>
      </c>
    </row>
    <row r="147" spans="1:7">
      <c r="A147" s="29" t="str">
        <f ca="1">IF(fuente1!$K53=0,"",fuente1!K53)</f>
        <v>COMISIÓN ESTATAL PARA EL DESARROLLO DE PUEBLOS INDÍGENAS</v>
      </c>
      <c r="B147" s="30">
        <f ca="1">IF(fuente1!$K53=0,"",fuente1!L53)</f>
        <v>0</v>
      </c>
      <c r="C147" s="30">
        <f ca="1">IF(fuente1!$K53=0,"",fuente1!M53)</f>
        <v>20668719.289999999</v>
      </c>
      <c r="D147" s="30">
        <f ca="1">IF(fuente1!$K53=0,"",fuente1!N53)</f>
        <v>20668719.289999999</v>
      </c>
      <c r="E147" s="30">
        <f ca="1">IF(fuente1!$K53=0,"",fuente1!O53)</f>
        <v>20668719.289999999</v>
      </c>
      <c r="F147" s="30">
        <f ca="1">IF(fuente1!$K53=0,"",fuente1!P53)</f>
        <v>20224986.34</v>
      </c>
      <c r="G147" s="30">
        <f t="shared" ca="1" si="2"/>
        <v>0</v>
      </c>
    </row>
    <row r="148" spans="1:7">
      <c r="A148" s="29" t="str">
        <f ca="1">IF(fuente1!$K54=0,"",fuente1!K54)</f>
        <v>INSTITUTO DE PLANEACIÓN DEL ESTADO DE MICHOACÁN</v>
      </c>
      <c r="B148" s="30">
        <f ca="1">IF(fuente1!$K54=0,"",fuente1!L54)</f>
        <v>0</v>
      </c>
      <c r="C148" s="30">
        <f ca="1">IF(fuente1!$K54=0,"",fuente1!M54)</f>
        <v>7750297.0599999996</v>
      </c>
      <c r="D148" s="30">
        <f ca="1">IF(fuente1!$K54=0,"",fuente1!N54)</f>
        <v>7750297.0599999996</v>
      </c>
      <c r="E148" s="30">
        <f ca="1">IF(fuente1!$K54=0,"",fuente1!O54)</f>
        <v>7750297.0599999996</v>
      </c>
      <c r="F148" s="30">
        <f ca="1">IF(fuente1!$K54=0,"",fuente1!P54)</f>
        <v>7535843.4699999997</v>
      </c>
      <c r="G148" s="30">
        <f t="shared" ca="1" si="2"/>
        <v>0</v>
      </c>
    </row>
    <row r="149" spans="1:7">
      <c r="A149" s="29" t="str">
        <f ca="1">IF(fuente1!$K55=0,"",fuente1!K55)</f>
        <v>COMISIÓN ESTATAL DEL AGUA Y GESTIÓN DE CUENCAS</v>
      </c>
      <c r="B149" s="30">
        <f ca="1">IF(fuente1!$K55=0,"",fuente1!L55)</f>
        <v>150645665</v>
      </c>
      <c r="C149" s="30">
        <f ca="1">IF(fuente1!$K55=0,"",fuente1!M55)</f>
        <v>90115444.549999997</v>
      </c>
      <c r="D149" s="30">
        <f ca="1">IF(fuente1!$K55=0,"",fuente1!N55)</f>
        <v>240761109.55000001</v>
      </c>
      <c r="E149" s="30">
        <f ca="1">IF(fuente1!$K55=0,"",fuente1!O55)</f>
        <v>240761109.55000001</v>
      </c>
      <c r="F149" s="30">
        <f ca="1">IF(fuente1!$K55=0,"",fuente1!P55)</f>
        <v>227680692.47</v>
      </c>
      <c r="G149" s="30">
        <f t="shared" ca="1" si="2"/>
        <v>0</v>
      </c>
    </row>
    <row r="150" spans="1:7">
      <c r="A150" s="29" t="str">
        <f ca="1">IF(fuente1!$K56=0,"",fuente1!K56)</f>
        <v>COMITÉ DE ADQUISICIONES DEL PODER EJECUTIVO</v>
      </c>
      <c r="B150" s="30">
        <f ca="1">IF(fuente1!$K56=0,"",fuente1!L56)</f>
        <v>0</v>
      </c>
      <c r="C150" s="30">
        <f ca="1">IF(fuente1!$K56=0,"",fuente1!M56)</f>
        <v>1260372.56</v>
      </c>
      <c r="D150" s="30">
        <f ca="1">IF(fuente1!$K56=0,"",fuente1!N56)</f>
        <v>1260372.56</v>
      </c>
      <c r="E150" s="30">
        <f ca="1">IF(fuente1!$K56=0,"",fuente1!O56)</f>
        <v>1260372.56</v>
      </c>
      <c r="F150" s="30">
        <f ca="1">IF(fuente1!$K56=0,"",fuente1!P56)</f>
        <v>1235639.42</v>
      </c>
      <c r="G150" s="30">
        <f t="shared" ca="1" si="2"/>
        <v>0</v>
      </c>
    </row>
    <row r="151" spans="1:7">
      <c r="A151" s="29" t="str">
        <f ca="1">IF(fuente1!$K57=0,"",fuente1!K57)</f>
        <v>INSTITUTO DE DEFENSORÍA PÚBLICA DEL ESTADO DE MICHOACÁN</v>
      </c>
      <c r="B151" s="30">
        <f ca="1">IF(fuente1!$K57=0,"",fuente1!L57)</f>
        <v>0</v>
      </c>
      <c r="C151" s="30">
        <f ca="1">IF(fuente1!$K57=0,"",fuente1!M57)</f>
        <v>11667076.039999999</v>
      </c>
      <c r="D151" s="30">
        <f ca="1">IF(fuente1!$K57=0,"",fuente1!N57)</f>
        <v>11667076.039999999</v>
      </c>
      <c r="E151" s="30">
        <f ca="1">IF(fuente1!$K57=0,"",fuente1!O57)</f>
        <v>11667076.039999999</v>
      </c>
      <c r="F151" s="30">
        <f ca="1">IF(fuente1!$K57=0,"",fuente1!P57)</f>
        <v>11529474.35</v>
      </c>
      <c r="G151" s="30">
        <f t="shared" ca="1" si="2"/>
        <v>0</v>
      </c>
    </row>
    <row r="152" spans="1:7">
      <c r="A152" s="29" t="str">
        <f ca="1">IF(fuente1!$K58=0,"",fuente1!K58)</f>
        <v>INSTITUTO ESTATAL DE ESTUDIOS SUPERIORES EN SEGURIDAD Y PROFESIONALIZACIÓN POLICIAL DEL ESTADO DE MICHOACÁN</v>
      </c>
      <c r="B152" s="30">
        <f ca="1">IF(fuente1!$K58=0,"",fuente1!L58)</f>
        <v>0</v>
      </c>
      <c r="C152" s="30">
        <f ca="1">IF(fuente1!$K58=0,"",fuente1!M58)</f>
        <v>2924488.17</v>
      </c>
      <c r="D152" s="30">
        <f ca="1">IF(fuente1!$K58=0,"",fuente1!N58)</f>
        <v>2924488.17</v>
      </c>
      <c r="E152" s="30">
        <f ca="1">IF(fuente1!$K58=0,"",fuente1!O58)</f>
        <v>2924488.17</v>
      </c>
      <c r="F152" s="30">
        <f ca="1">IF(fuente1!$K58=0,"",fuente1!P58)</f>
        <v>2775218.74</v>
      </c>
      <c r="G152" s="30">
        <f t="shared" ca="1" si="2"/>
        <v>0</v>
      </c>
    </row>
    <row r="153" spans="1:7">
      <c r="A153" s="29" t="str">
        <f ca="1">IF(fuente1!$K59=0,"",fuente1!K59)</f>
        <v>COMISIÓN EJECUTIVA ESTATAL DE ATENCIÓN A VÍCTIMAS</v>
      </c>
      <c r="B153" s="30">
        <f ca="1">IF(fuente1!$K59=0,"",fuente1!L59)</f>
        <v>0</v>
      </c>
      <c r="C153" s="30">
        <f ca="1">IF(fuente1!$K59=0,"",fuente1!M59)</f>
        <v>4840676.09</v>
      </c>
      <c r="D153" s="30">
        <f ca="1">IF(fuente1!$K59=0,"",fuente1!N59)</f>
        <v>4840676.09</v>
      </c>
      <c r="E153" s="30">
        <f ca="1">IF(fuente1!$K59=0,"",fuente1!O59)</f>
        <v>4840676.09</v>
      </c>
      <c r="F153" s="30">
        <f ca="1">IF(fuente1!$K59=0,"",fuente1!P59)</f>
        <v>4624686.47</v>
      </c>
      <c r="G153" s="30">
        <f t="shared" ca="1" si="2"/>
        <v>0</v>
      </c>
    </row>
    <row r="154" spans="1:7">
      <c r="A154" s="29" t="str">
        <f ca="1">IF(fuente1!$K60=0,"",fuente1!K60)</f>
        <v>CENTRO ESTATAL DE FOMENTO GANADERO DEL ESTADO DE MICHOACÁN DE OCAMPO</v>
      </c>
      <c r="B154" s="30">
        <f ca="1">IF(fuente1!$K60=0,"",fuente1!L60)</f>
        <v>0</v>
      </c>
      <c r="C154" s="30">
        <f ca="1">IF(fuente1!$K60=0,"",fuente1!M60)</f>
        <v>1005076.67</v>
      </c>
      <c r="D154" s="30">
        <f ca="1">IF(fuente1!$K60=0,"",fuente1!N60)</f>
        <v>1005076.67</v>
      </c>
      <c r="E154" s="30">
        <f ca="1">IF(fuente1!$K60=0,"",fuente1!O60)</f>
        <v>1005076.67</v>
      </c>
      <c r="F154" s="30">
        <f ca="1">IF(fuente1!$K60=0,"",fuente1!P60)</f>
        <v>954779.91</v>
      </c>
      <c r="G154" s="30">
        <f t="shared" ca="1" si="2"/>
        <v>0</v>
      </c>
    </row>
    <row r="155" spans="1:7">
      <c r="A155" s="29" t="str">
        <f ca="1">IF(fuente1!$K61=0,"",fuente1!K61)</f>
        <v>RÉGIMEN ESTATAL DE PROTECCIÓN SOCIAL EN SALUD DE MICHOACÁN DE OCAMPO</v>
      </c>
      <c r="B155" s="30">
        <f ca="1">IF(fuente1!$K61=0,"",fuente1!L61)</f>
        <v>2827535774</v>
      </c>
      <c r="C155" s="30">
        <f ca="1">IF(fuente1!$K61=0,"",fuente1!M61)</f>
        <v>107543703.70999999</v>
      </c>
      <c r="D155" s="30">
        <f ca="1">IF(fuente1!$K61=0,"",fuente1!N61)</f>
        <v>2935079477.71</v>
      </c>
      <c r="E155" s="30">
        <f ca="1">IF(fuente1!$K61=0,"",fuente1!O61)</f>
        <v>2935032191.9499998</v>
      </c>
      <c r="F155" s="30">
        <f ca="1">IF(fuente1!$K61=0,"",fuente1!P61)</f>
        <v>1752512948.75</v>
      </c>
      <c r="G155" s="30">
        <f t="shared" ca="1" si="2"/>
        <v>47285.760000228882</v>
      </c>
    </row>
    <row r="156" spans="1:7">
      <c r="A156" s="29" t="str">
        <f ca="1">IF(fuente1!$K62=0,"",fuente1!K62)</f>
        <v>FIDEICOMISO DE PARQUES INDUSTRIALES DE MICHOACÁN</v>
      </c>
      <c r="B156" s="30">
        <f ca="1">IF(fuente1!$K62=0,"",fuente1!L62)</f>
        <v>0</v>
      </c>
      <c r="C156" s="30">
        <f ca="1">IF(fuente1!$K62=0,"",fuente1!M62)</f>
        <v>182914.79</v>
      </c>
      <c r="D156" s="30">
        <f ca="1">IF(fuente1!$K62=0,"",fuente1!N62)</f>
        <v>182914.79</v>
      </c>
      <c r="E156" s="30">
        <f ca="1">IF(fuente1!$K62=0,"",fuente1!O62)</f>
        <v>182914.79</v>
      </c>
      <c r="F156" s="30">
        <f ca="1">IF(fuente1!$K62=0,"",fuente1!P62)</f>
        <v>179289.7</v>
      </c>
      <c r="G156" s="30">
        <f t="shared" ca="1" si="2"/>
        <v>0</v>
      </c>
    </row>
    <row r="157" spans="1:7">
      <c r="A157" s="29" t="str">
        <f ca="1">IF(fuente1!$K63=0,"",fuente1!K63)</f>
        <v>SISTEMA INTEGRAL DE FINANCIAMIENTO PARA EL DESARROLLO DE MICHOACÁN</v>
      </c>
      <c r="B157" s="30">
        <f ca="1">IF(fuente1!$K63=0,"",fuente1!L63)</f>
        <v>0</v>
      </c>
      <c r="C157" s="30">
        <f ca="1">IF(fuente1!$K63=0,"",fuente1!M63)</f>
        <v>4822075.38</v>
      </c>
      <c r="D157" s="30">
        <f ca="1">IF(fuente1!$K63=0,"",fuente1!N63)</f>
        <v>4822075.38</v>
      </c>
      <c r="E157" s="30">
        <f ca="1">IF(fuente1!$K63=0,"",fuente1!O63)</f>
        <v>4822075.38</v>
      </c>
      <c r="F157" s="30">
        <f ca="1">IF(fuente1!$K63=0,"",fuente1!P63)</f>
        <v>4627982.41</v>
      </c>
      <c r="G157" s="30">
        <f t="shared" ca="1" si="2"/>
        <v>0</v>
      </c>
    </row>
    <row r="158" spans="1:7">
      <c r="A158" s="29" t="str">
        <f ca="1">IF(fuente1!$K64=0,"",fuente1!K64)</f>
        <v>INSTITUTO DE LA JUVENTUD MICHOACANA</v>
      </c>
      <c r="B158" s="30">
        <f ca="1">IF(fuente1!$K64=0,"",fuente1!L64)</f>
        <v>0</v>
      </c>
      <c r="C158" s="30">
        <f ca="1">IF(fuente1!$K64=0,"",fuente1!M64)</f>
        <v>4622989.5199999996</v>
      </c>
      <c r="D158" s="30">
        <f ca="1">IF(fuente1!$K64=0,"",fuente1!N64)</f>
        <v>4622989.5199999996</v>
      </c>
      <c r="E158" s="30">
        <f ca="1">IF(fuente1!$K64=0,"",fuente1!O64)</f>
        <v>4622989.5199999996</v>
      </c>
      <c r="F158" s="30">
        <f ca="1">IF(fuente1!$K64=0,"",fuente1!P64)</f>
        <v>4425231.8499999996</v>
      </c>
      <c r="G158" s="30">
        <f t="shared" ca="1" si="2"/>
        <v>0</v>
      </c>
    </row>
    <row r="159" spans="1:7">
      <c r="A159" s="29" t="str">
        <f ca="1">IF(fuente1!$K65=0,"",fuente1!K65)</f>
        <v>SECRETARÍA DE IGUALDAD SUSTANTIVA Y DESARROLLO DE LAS MUJERES MICHOACANAS</v>
      </c>
      <c r="B159" s="30">
        <f ca="1">IF(fuente1!$K65=0,"",fuente1!L65)</f>
        <v>0</v>
      </c>
      <c r="C159" s="30">
        <f ca="1">IF(fuente1!$K65=0,"",fuente1!M65)</f>
        <v>31514468.52</v>
      </c>
      <c r="D159" s="30">
        <f ca="1">IF(fuente1!$K65=0,"",fuente1!N65)</f>
        <v>31514468.52</v>
      </c>
      <c r="E159" s="30">
        <f ca="1">IF(fuente1!$K65=0,"",fuente1!O65)</f>
        <v>31514468.52</v>
      </c>
      <c r="F159" s="30">
        <f ca="1">IF(fuente1!$K65=0,"",fuente1!P65)</f>
        <v>28226584.539999999</v>
      </c>
      <c r="G159" s="30">
        <f t="shared" ca="1" si="2"/>
        <v>0</v>
      </c>
    </row>
    <row r="160" spans="1:7">
      <c r="A160" s="29" t="str">
        <f ca="1">IF(fuente1!$K66=0,"",fuente1!K66)</f>
        <v>INSTITUTO DE CIENCIA, TECNOLOGÍA E INNOVACIÓN DEL ESTADO DE MICHOACÁN</v>
      </c>
      <c r="B160" s="30">
        <f ca="1">IF(fuente1!$K66=0,"",fuente1!L66)</f>
        <v>0</v>
      </c>
      <c r="C160" s="30">
        <f ca="1">IF(fuente1!$K66=0,"",fuente1!M66)</f>
        <v>830716.86</v>
      </c>
      <c r="D160" s="30">
        <f ca="1">IF(fuente1!$K66=0,"",fuente1!N66)</f>
        <v>830716.86</v>
      </c>
      <c r="E160" s="30">
        <f ca="1">IF(fuente1!$K66=0,"",fuente1!O66)</f>
        <v>830716.86</v>
      </c>
      <c r="F160" s="30">
        <f ca="1">IF(fuente1!$K66=0,"",fuente1!P66)</f>
        <v>816624.83</v>
      </c>
      <c r="G160" s="30">
        <f t="shared" ca="1" si="2"/>
        <v>0</v>
      </c>
    </row>
    <row r="161" spans="1:7">
      <c r="A161" s="29" t="str">
        <f ca="1">IF(fuente1!$K67=0,"",fuente1!K67)</f>
        <v>SECRETARÍA EJECUTIVA DEL SISTEMA ESTATAL DE PROTECCIÓN INTEGRAL DE NIÑAS, NIÑOS Y ADOLESCENTES DEL ESTADO DE MICHOACÁN</v>
      </c>
      <c r="B161" s="30">
        <f ca="1">IF(fuente1!$K67=0,"",fuente1!L67)</f>
        <v>0</v>
      </c>
      <c r="C161" s="30">
        <f ca="1">IF(fuente1!$K67=0,"",fuente1!M67)</f>
        <v>347688.84</v>
      </c>
      <c r="D161" s="30">
        <f ca="1">IF(fuente1!$K67=0,"",fuente1!N67)</f>
        <v>347688.84</v>
      </c>
      <c r="E161" s="30">
        <f ca="1">IF(fuente1!$K67=0,"",fuente1!O67)</f>
        <v>347688.84</v>
      </c>
      <c r="F161" s="30">
        <f ca="1">IF(fuente1!$K67=0,"",fuente1!P67)</f>
        <v>338241.44</v>
      </c>
      <c r="G161" s="30">
        <f t="shared" ref="G161:G163" ca="1" si="3">IFERROR(D161-E161,"")</f>
        <v>0</v>
      </c>
    </row>
    <row r="162" spans="1:7">
      <c r="A162" s="29" t="str">
        <f ca="1">IF(fuente1!$K68=0,"",fuente1!K68)</f>
        <v>CONSEJO ESTATAL PARA PREVENIR Y ELIMINAR LA DISCRIMINACIÓN Y LA VIOLENCIA</v>
      </c>
      <c r="B162" s="30">
        <f ca="1">IF(fuente1!$K68=0,"",fuente1!L68)</f>
        <v>0</v>
      </c>
      <c r="C162" s="30">
        <f ca="1">IF(fuente1!$K68=0,"",fuente1!M68)</f>
        <v>509199.47</v>
      </c>
      <c r="D162" s="30">
        <f ca="1">IF(fuente1!$K68=0,"",fuente1!N68)</f>
        <v>509199.47</v>
      </c>
      <c r="E162" s="30">
        <f ca="1">IF(fuente1!$K68=0,"",fuente1!O68)</f>
        <v>509199.47</v>
      </c>
      <c r="F162" s="30">
        <f ca="1">IF(fuente1!$K68=0,"",fuente1!P68)</f>
        <v>495183.68</v>
      </c>
      <c r="G162" s="30">
        <f t="shared" ca="1" si="3"/>
        <v>0</v>
      </c>
    </row>
    <row r="163" spans="1:7">
      <c r="A163" s="29" t="str">
        <f ca="1">IF(fuente1!$K69=0,"",fuente1!K69)</f>
        <v>COORDINACIÓN DEL SISTEMA PENITENCIARIO DEL ESTADO DE MICHOACÁN DE OCAMPO</v>
      </c>
      <c r="B163" s="30">
        <f ca="1">IF(fuente1!$K69=0,"",fuente1!L69)</f>
        <v>0</v>
      </c>
      <c r="C163" s="30">
        <f ca="1">IF(fuente1!$K69=0,"",fuente1!M69)</f>
        <v>158657503.56</v>
      </c>
      <c r="D163" s="30">
        <f ca="1">IF(fuente1!$K69=0,"",fuente1!N69)</f>
        <v>158657503.56</v>
      </c>
      <c r="E163" s="30">
        <f ca="1">IF(fuente1!$K69=0,"",fuente1!O69)</f>
        <v>158657503.56</v>
      </c>
      <c r="F163" s="30">
        <f ca="1">IF(fuente1!$K69=0,"",fuente1!P69)</f>
        <v>124056240.66</v>
      </c>
      <c r="G163" s="30">
        <f t="shared" ca="1" si="3"/>
        <v>0</v>
      </c>
    </row>
    <row r="164" spans="1:7">
      <c r="A164" s="1" t="s">
        <v>10</v>
      </c>
      <c r="B164" s="11">
        <f ca="1">+B95+B12</f>
        <v>65605412298</v>
      </c>
      <c r="C164" s="11">
        <f ca="1">+C95+C12</f>
        <v>11270614191.280003</v>
      </c>
      <c r="D164" s="11">
        <f ca="1">+D95+D12</f>
        <v>76876026489.279999</v>
      </c>
      <c r="E164" s="11">
        <f ca="1">+E95+E12</f>
        <v>74857269629.669983</v>
      </c>
      <c r="F164" s="11">
        <f ca="1">+F95+F12</f>
        <v>68453338474.62001</v>
      </c>
      <c r="G164" s="11">
        <f ca="1">+G95+G12</f>
        <v>2018756859.6099997</v>
      </c>
    </row>
    <row r="165" spans="1:7" ht="13.5" thickBot="1">
      <c r="A165" s="2"/>
      <c r="B165" s="9"/>
      <c r="C165" s="9"/>
      <c r="D165" s="9"/>
      <c r="E165" s="9"/>
      <c r="F165" s="9"/>
      <c r="G165" s="9"/>
    </row>
    <row r="167" spans="1:7">
      <c r="C167" s="12"/>
      <c r="F167" s="12"/>
    </row>
    <row r="168" spans="1:7">
      <c r="B168" s="12"/>
    </row>
  </sheetData>
  <mergeCells count="9">
    <mergeCell ref="A9:A10"/>
    <mergeCell ref="B9:F9"/>
    <mergeCell ref="G9:G10"/>
    <mergeCell ref="A3:G3"/>
    <mergeCell ref="A4:G4"/>
    <mergeCell ref="A5:G5"/>
    <mergeCell ref="A8:G8"/>
    <mergeCell ref="A6:G6"/>
    <mergeCell ref="A7:G7"/>
  </mergeCells>
  <pageMargins left="0.70866141732283472" right="0.23622047244094491" top="0.74803149606299213" bottom="0.74803149606299213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09"/>
  <sheetViews>
    <sheetView zoomScale="80" zoomScaleNormal="80" workbookViewId="0">
      <selection activeCell="I2" sqref="I2"/>
    </sheetView>
  </sheetViews>
  <sheetFormatPr baseColWidth="10" defaultColWidth="11.42578125" defaultRowHeight="12.75"/>
  <cols>
    <col min="1" max="1" width="45.5703125" bestFit="1" customWidth="1"/>
    <col min="2" max="2" width="138.42578125" bestFit="1" customWidth="1"/>
    <col min="3" max="3" width="22.85546875" bestFit="1" customWidth="1"/>
    <col min="4" max="4" width="28.42578125" bestFit="1" customWidth="1"/>
    <col min="5" max="5" width="22.85546875" bestFit="1" customWidth="1"/>
    <col min="6" max="7" width="17.42578125" bestFit="1" customWidth="1"/>
    <col min="8" max="8" width="19.5703125" bestFit="1" customWidth="1"/>
    <col min="9" max="9" width="22.5703125" bestFit="1" customWidth="1"/>
    <col min="10" max="10" width="17.28515625" customWidth="1"/>
    <col min="11" max="11" width="49.7109375" customWidth="1"/>
  </cols>
  <sheetData>
    <row r="1" spans="1:17" ht="63.75">
      <c r="A1" s="7" t="s">
        <v>18</v>
      </c>
      <c r="B1" s="7" t="s">
        <v>14</v>
      </c>
      <c r="C1" s="26" t="s">
        <v>92</v>
      </c>
      <c r="D1" s="26" t="s">
        <v>93</v>
      </c>
      <c r="E1" s="26" t="s">
        <v>94</v>
      </c>
      <c r="F1" s="26" t="s">
        <v>95</v>
      </c>
      <c r="G1" s="26" t="s">
        <v>96</v>
      </c>
      <c r="H1" s="26" t="s">
        <v>97</v>
      </c>
      <c r="J1" s="7" t="s">
        <v>18</v>
      </c>
      <c r="K1" s="7" t="s">
        <v>14</v>
      </c>
      <c r="L1" s="26" t="s">
        <v>92</v>
      </c>
      <c r="M1" s="26" t="s">
        <v>93</v>
      </c>
      <c r="N1" s="26" t="s">
        <v>94</v>
      </c>
      <c r="O1" s="26" t="s">
        <v>95</v>
      </c>
      <c r="P1" s="26" t="s">
        <v>96</v>
      </c>
      <c r="Q1" s="26" t="s">
        <v>97</v>
      </c>
    </row>
    <row r="2" spans="1:17">
      <c r="A2" s="4" t="s">
        <v>102</v>
      </c>
      <c r="B2" s="4" t="s">
        <v>20</v>
      </c>
      <c r="C2" s="24">
        <v>984436830</v>
      </c>
      <c r="D2" s="13">
        <v>0</v>
      </c>
      <c r="E2" s="24">
        <v>984436830</v>
      </c>
      <c r="F2" s="14">
        <v>984436830</v>
      </c>
      <c r="G2" s="14">
        <v>971264733</v>
      </c>
      <c r="H2" s="13">
        <v>0</v>
      </c>
      <c r="I2" t="str">
        <f>+"B"&amp;MATCH("2",fuente1!A1:A210,0)</f>
        <v>B84</v>
      </c>
      <c r="J2" t="str">
        <f>+RIGHT(I2,2)</f>
        <v>84</v>
      </c>
      <c r="K2" s="28" t="str">
        <f ca="1">+INDIRECT(I2,TRUE)</f>
        <v>EJECUTIVO DEL ESTADO</v>
      </c>
      <c r="L2">
        <f ca="1">+INDIRECT("C"&amp;J2,TRUE)</f>
        <v>0</v>
      </c>
      <c r="M2">
        <f ca="1">+INDIRECT("D"&amp;J2,TRUE)</f>
        <v>8577752.2599999998</v>
      </c>
      <c r="N2">
        <f ca="1">+INDIRECT("e"&amp;J2,TRUE)</f>
        <v>8577752.2599999998</v>
      </c>
      <c r="O2">
        <f ca="1">+INDIRECT("f"&amp;J2,TRUE)</f>
        <v>8577752.2599999998</v>
      </c>
      <c r="P2">
        <f ca="1">+INDIRECT("g"&amp;J2,TRUE)</f>
        <v>7432004.46</v>
      </c>
      <c r="Q2">
        <f ca="1">+INDIRECT("h"&amp;J2,TRUE)</f>
        <v>0</v>
      </c>
    </row>
    <row r="3" spans="1:17">
      <c r="A3" s="4" t="s">
        <v>102</v>
      </c>
      <c r="B3" s="4" t="s">
        <v>21</v>
      </c>
      <c r="C3" s="24">
        <v>1289091216</v>
      </c>
      <c r="D3" s="13">
        <v>0</v>
      </c>
      <c r="E3" s="24">
        <v>1289091216</v>
      </c>
      <c r="F3" s="14">
        <v>1289091216</v>
      </c>
      <c r="G3" s="14">
        <v>1237069090.5</v>
      </c>
      <c r="H3" s="13">
        <v>0</v>
      </c>
      <c r="I3" s="20" t="str">
        <f>+"B"&amp;(J2+1)</f>
        <v>B85</v>
      </c>
      <c r="J3">
        <f>+J2+1</f>
        <v>85</v>
      </c>
      <c r="K3" s="28" t="str">
        <f t="shared" ref="K3:K66" ca="1" si="0">+INDIRECT(I3,TRUE)</f>
        <v>JEFATURA DE LA OFICINA DEL GOBERNADOR</v>
      </c>
      <c r="L3">
        <f t="shared" ref="L3:L66" ca="1" si="1">+INDIRECT("C"&amp;J3,TRUE)</f>
        <v>0</v>
      </c>
      <c r="M3">
        <f t="shared" ref="M3:M66" ca="1" si="2">+INDIRECT("D"&amp;J3,TRUE)</f>
        <v>7861455.9100000001</v>
      </c>
      <c r="N3">
        <f t="shared" ref="N3:N66" ca="1" si="3">+INDIRECT("e"&amp;J3,TRUE)</f>
        <v>7861455.9100000001</v>
      </c>
      <c r="O3">
        <f t="shared" ref="O3:O66" ca="1" si="4">+INDIRECT("f"&amp;J3,TRUE)</f>
        <v>7861455.9100000001</v>
      </c>
      <c r="P3">
        <f t="shared" ref="P3:P66" ca="1" si="5">+INDIRECT("g"&amp;J3,TRUE)</f>
        <v>6724515.4900000002</v>
      </c>
      <c r="Q3">
        <f t="shared" ref="Q3:Q66" ca="1" si="6">+INDIRECT("h"&amp;J3,TRUE)</f>
        <v>0</v>
      </c>
    </row>
    <row r="4" spans="1:17">
      <c r="A4" s="4" t="s">
        <v>102</v>
      </c>
      <c r="B4" s="4" t="s">
        <v>17</v>
      </c>
      <c r="C4" s="24">
        <v>96672401</v>
      </c>
      <c r="D4" s="14">
        <v>-26612322.079999998</v>
      </c>
      <c r="E4" s="24">
        <v>70060078.920000002</v>
      </c>
      <c r="F4" s="14">
        <v>70060078.920000002</v>
      </c>
      <c r="G4" s="14">
        <v>59315571.380000003</v>
      </c>
      <c r="H4" s="13">
        <v>0</v>
      </c>
      <c r="I4" s="20" t="str">
        <f t="shared" ref="I4:I67" si="7">+"B"&amp;(J3+1)</f>
        <v>B86</v>
      </c>
      <c r="J4">
        <f t="shared" ref="J4:J67" si="8">+J3+1</f>
        <v>86</v>
      </c>
      <c r="K4" s="28" t="str">
        <f t="shared" ca="1" si="0"/>
        <v>COORDINACIÓN GENERAL DE COMUNICACIÓN SOCIAL</v>
      </c>
      <c r="L4">
        <f t="shared" ca="1" si="1"/>
        <v>0</v>
      </c>
      <c r="M4">
        <f t="shared" ca="1" si="2"/>
        <v>41903941.280000001</v>
      </c>
      <c r="N4">
        <f t="shared" ca="1" si="3"/>
        <v>41903941.280000001</v>
      </c>
      <c r="O4">
        <f t="shared" ca="1" si="4"/>
        <v>41903941.280000001</v>
      </c>
      <c r="P4">
        <f t="shared" ca="1" si="5"/>
        <v>41290644.729999997</v>
      </c>
      <c r="Q4">
        <f t="shared" ca="1" si="6"/>
        <v>0</v>
      </c>
    </row>
    <row r="5" spans="1:17">
      <c r="A5" s="4" t="s">
        <v>102</v>
      </c>
      <c r="B5" s="4" t="s">
        <v>104</v>
      </c>
      <c r="C5" s="24">
        <v>72200079</v>
      </c>
      <c r="D5" s="14">
        <v>-15912942.9</v>
      </c>
      <c r="E5" s="24">
        <v>56287136.100000001</v>
      </c>
      <c r="F5" s="14">
        <v>56287136.100000001</v>
      </c>
      <c r="G5" s="14">
        <v>46302609.590000004</v>
      </c>
      <c r="H5" s="13">
        <v>0</v>
      </c>
      <c r="I5" s="20" t="str">
        <f t="shared" si="7"/>
        <v>B87</v>
      </c>
      <c r="J5">
        <f t="shared" si="8"/>
        <v>87</v>
      </c>
      <c r="K5" s="28" t="str">
        <f t="shared" ca="1" si="0"/>
        <v>SECRETARÍA DE GOBIERNO</v>
      </c>
      <c r="L5">
        <f t="shared" ca="1" si="1"/>
        <v>0</v>
      </c>
      <c r="M5">
        <f t="shared" ca="1" si="2"/>
        <v>93047542.420000002</v>
      </c>
      <c r="N5">
        <f t="shared" ca="1" si="3"/>
        <v>93047542.420000002</v>
      </c>
      <c r="O5">
        <f t="shared" ca="1" si="4"/>
        <v>72916342.519999996</v>
      </c>
      <c r="P5">
        <f t="shared" ca="1" si="5"/>
        <v>60446860.359999999</v>
      </c>
      <c r="Q5">
        <f t="shared" ca="1" si="6"/>
        <v>20131199.899999999</v>
      </c>
    </row>
    <row r="6" spans="1:17">
      <c r="A6" s="4" t="s">
        <v>102</v>
      </c>
      <c r="B6" s="4" t="s">
        <v>22</v>
      </c>
      <c r="C6" s="24">
        <v>62890741</v>
      </c>
      <c r="D6" s="14">
        <v>-9804806.25</v>
      </c>
      <c r="E6" s="24">
        <v>53085934.75</v>
      </c>
      <c r="F6" s="14">
        <v>53085934.75</v>
      </c>
      <c r="G6" s="14">
        <v>47352318.369999997</v>
      </c>
      <c r="H6" s="13">
        <v>0</v>
      </c>
      <c r="I6" s="20" t="str">
        <f t="shared" si="7"/>
        <v>B88</v>
      </c>
      <c r="J6">
        <f t="shared" si="8"/>
        <v>88</v>
      </c>
      <c r="K6" s="28" t="str">
        <f t="shared" ca="1" si="0"/>
        <v>SECRETARÍA DE FINANZAS Y ADMINISTRACIÓN</v>
      </c>
      <c r="L6">
        <f t="shared" ca="1" si="1"/>
        <v>0</v>
      </c>
      <c r="M6">
        <f t="shared" ca="1" si="2"/>
        <v>1023194775.7</v>
      </c>
      <c r="N6">
        <f t="shared" ca="1" si="3"/>
        <v>1023194775.7</v>
      </c>
      <c r="O6">
        <f t="shared" ca="1" si="4"/>
        <v>682427641.63999999</v>
      </c>
      <c r="P6">
        <f t="shared" ca="1" si="5"/>
        <v>640420700.19000006</v>
      </c>
      <c r="Q6">
        <f t="shared" ca="1" si="6"/>
        <v>340767134.06</v>
      </c>
    </row>
    <row r="7" spans="1:17">
      <c r="A7" s="4" t="s">
        <v>102</v>
      </c>
      <c r="B7" s="4" t="s">
        <v>23</v>
      </c>
      <c r="C7" s="24">
        <v>663419884</v>
      </c>
      <c r="D7" s="14">
        <v>-178286879.03999999</v>
      </c>
      <c r="E7" s="24">
        <v>485133004.95999998</v>
      </c>
      <c r="F7" s="14">
        <v>482776690.47000003</v>
      </c>
      <c r="G7" s="14">
        <v>414454795.57999998</v>
      </c>
      <c r="H7" s="14">
        <v>2356314.4900000002</v>
      </c>
      <c r="I7" s="20" t="str">
        <f t="shared" si="7"/>
        <v>B89</v>
      </c>
      <c r="J7">
        <f t="shared" si="8"/>
        <v>89</v>
      </c>
      <c r="K7" s="28" t="str">
        <f t="shared" ca="1" si="0"/>
        <v>SECRETARÍA DE COMUNICACIONES Y OBRAS PUBLICAS</v>
      </c>
      <c r="L7">
        <f t="shared" ca="1" si="1"/>
        <v>548679494</v>
      </c>
      <c r="M7">
        <f t="shared" ca="1" si="2"/>
        <v>314092289.58999997</v>
      </c>
      <c r="N7">
        <f t="shared" ca="1" si="3"/>
        <v>862771783.59000003</v>
      </c>
      <c r="O7">
        <f t="shared" ca="1" si="4"/>
        <v>571072875.87</v>
      </c>
      <c r="P7">
        <f t="shared" ca="1" si="5"/>
        <v>120769286.77</v>
      </c>
      <c r="Q7">
        <f t="shared" ca="1" si="6"/>
        <v>291698907.72000003</v>
      </c>
    </row>
    <row r="8" spans="1:17">
      <c r="A8" s="4" t="s">
        <v>102</v>
      </c>
      <c r="B8" s="4" t="s">
        <v>24</v>
      </c>
      <c r="C8" s="24">
        <v>1158402797</v>
      </c>
      <c r="D8" s="14">
        <v>572636257.08000004</v>
      </c>
      <c r="E8" s="24">
        <v>1731039054.0799999</v>
      </c>
      <c r="F8" s="14">
        <v>1731039054.0799999</v>
      </c>
      <c r="G8" s="14">
        <v>1482431520.26</v>
      </c>
      <c r="H8" s="13">
        <v>0</v>
      </c>
      <c r="I8" s="20" t="str">
        <f t="shared" si="7"/>
        <v>B90</v>
      </c>
      <c r="J8">
        <f t="shared" si="8"/>
        <v>90</v>
      </c>
      <c r="K8" s="28" t="str">
        <f t="shared" ca="1" si="0"/>
        <v>SECRETARÍA DE DESARROLLO RURAL Y AGROALIMENTARIO</v>
      </c>
      <c r="L8">
        <f t="shared" ca="1" si="1"/>
        <v>0</v>
      </c>
      <c r="M8">
        <f t="shared" ca="1" si="2"/>
        <v>163751609.03999999</v>
      </c>
      <c r="N8">
        <f t="shared" ca="1" si="3"/>
        <v>163751609.03999999</v>
      </c>
      <c r="O8">
        <f t="shared" ca="1" si="4"/>
        <v>160831047.37</v>
      </c>
      <c r="P8">
        <f t="shared" ca="1" si="5"/>
        <v>157682799.65000001</v>
      </c>
      <c r="Q8">
        <f t="shared" ca="1" si="6"/>
        <v>2920561.67</v>
      </c>
    </row>
    <row r="9" spans="1:17">
      <c r="A9" s="4" t="s">
        <v>102</v>
      </c>
      <c r="B9" s="4" t="s">
        <v>25</v>
      </c>
      <c r="C9" s="24">
        <v>318851465</v>
      </c>
      <c r="D9" s="14">
        <v>-33418808.300000001</v>
      </c>
      <c r="E9" s="24">
        <v>285432656.69999999</v>
      </c>
      <c r="F9" s="14">
        <v>276038765.25999999</v>
      </c>
      <c r="G9" s="14">
        <v>152025654.65000001</v>
      </c>
      <c r="H9" s="14">
        <v>9393891.4399999995</v>
      </c>
      <c r="I9" s="20" t="str">
        <f t="shared" si="7"/>
        <v>B91</v>
      </c>
      <c r="J9">
        <f t="shared" si="8"/>
        <v>91</v>
      </c>
      <c r="K9" s="28" t="str">
        <f t="shared" ca="1" si="0"/>
        <v>SECRETARÍA DE DESARROLLO ECONÓMICO</v>
      </c>
      <c r="L9">
        <f t="shared" ca="1" si="1"/>
        <v>0</v>
      </c>
      <c r="M9">
        <f t="shared" ca="1" si="2"/>
        <v>31061066.739999998</v>
      </c>
      <c r="N9">
        <f t="shared" ca="1" si="3"/>
        <v>31061066.739999998</v>
      </c>
      <c r="O9">
        <f t="shared" ca="1" si="4"/>
        <v>26061028.120000001</v>
      </c>
      <c r="P9">
        <f t="shared" ca="1" si="5"/>
        <v>24700433.420000002</v>
      </c>
      <c r="Q9">
        <f t="shared" ca="1" si="6"/>
        <v>5000038.62</v>
      </c>
    </row>
    <row r="10" spans="1:17">
      <c r="A10" s="4" t="s">
        <v>102</v>
      </c>
      <c r="B10" s="4" t="s">
        <v>26</v>
      </c>
      <c r="C10" s="24">
        <v>1199965074</v>
      </c>
      <c r="D10" s="14">
        <v>-373602994.56</v>
      </c>
      <c r="E10" s="24">
        <v>826362079.44000006</v>
      </c>
      <c r="F10" s="14">
        <v>826183310.04999995</v>
      </c>
      <c r="G10" s="14">
        <v>450605980.5</v>
      </c>
      <c r="H10" s="14">
        <v>178769.39</v>
      </c>
      <c r="I10" s="20" t="str">
        <f t="shared" si="7"/>
        <v>B92</v>
      </c>
      <c r="J10">
        <f t="shared" si="8"/>
        <v>92</v>
      </c>
      <c r="K10" s="28" t="str">
        <f t="shared" ca="1" si="0"/>
        <v>SECRETARÍA DE TURISMO</v>
      </c>
      <c r="L10">
        <f t="shared" ca="1" si="1"/>
        <v>0</v>
      </c>
      <c r="M10">
        <f t="shared" ca="1" si="2"/>
        <v>29327401.109999999</v>
      </c>
      <c r="N10">
        <f t="shared" ca="1" si="3"/>
        <v>29327401.109999999</v>
      </c>
      <c r="O10">
        <f t="shared" ca="1" si="4"/>
        <v>28419165.649999999</v>
      </c>
      <c r="P10">
        <f t="shared" ca="1" si="5"/>
        <v>26513661.890000001</v>
      </c>
      <c r="Q10">
        <f t="shared" ca="1" si="6"/>
        <v>908235.46</v>
      </c>
    </row>
    <row r="11" spans="1:17">
      <c r="A11" s="4" t="s">
        <v>102</v>
      </c>
      <c r="B11" s="4" t="s">
        <v>27</v>
      </c>
      <c r="C11" s="24">
        <v>150949763</v>
      </c>
      <c r="D11" s="14">
        <v>58071078.75</v>
      </c>
      <c r="E11" s="24">
        <v>209020841.75</v>
      </c>
      <c r="F11" s="14">
        <v>209014275.88</v>
      </c>
      <c r="G11" s="14">
        <v>166192562.03999999</v>
      </c>
      <c r="H11" s="14">
        <v>6565.87</v>
      </c>
      <c r="I11" s="20" t="str">
        <f t="shared" si="7"/>
        <v>B93</v>
      </c>
      <c r="J11">
        <f t="shared" si="8"/>
        <v>93</v>
      </c>
      <c r="K11" s="28" t="str">
        <f t="shared" ca="1" si="0"/>
        <v>SECRETARÍA DE EDUCACIÓN</v>
      </c>
      <c r="L11">
        <f t="shared" ca="1" si="1"/>
        <v>18430272336</v>
      </c>
      <c r="M11">
        <f t="shared" ca="1" si="2"/>
        <v>3167743696.5999999</v>
      </c>
      <c r="N11">
        <f t="shared" ca="1" si="3"/>
        <v>21598016032.599998</v>
      </c>
      <c r="O11">
        <f t="shared" ca="1" si="4"/>
        <v>21621702446.529999</v>
      </c>
      <c r="P11">
        <f t="shared" ca="1" si="5"/>
        <v>21161077251.18</v>
      </c>
      <c r="Q11">
        <f t="shared" ca="1" si="6"/>
        <v>-23686413.93</v>
      </c>
    </row>
    <row r="12" spans="1:17">
      <c r="A12" s="4" t="s">
        <v>102</v>
      </c>
      <c r="B12" s="4" t="s">
        <v>28</v>
      </c>
      <c r="C12" s="24">
        <v>129579853</v>
      </c>
      <c r="D12" s="14">
        <v>12256088.449999999</v>
      </c>
      <c r="E12" s="24">
        <v>141835941.44999999</v>
      </c>
      <c r="F12" s="14">
        <v>141835941.44999999</v>
      </c>
      <c r="G12" s="14">
        <v>94333575.180000007</v>
      </c>
      <c r="H12" s="13">
        <v>0</v>
      </c>
      <c r="I12" s="20" t="str">
        <f t="shared" si="7"/>
        <v>B94</v>
      </c>
      <c r="J12">
        <f t="shared" si="8"/>
        <v>94</v>
      </c>
      <c r="K12" s="28" t="str">
        <f t="shared" ca="1" si="0"/>
        <v>PROCURADURÍA GENERAL DE JUSTICIA</v>
      </c>
      <c r="L12">
        <f t="shared" ca="1" si="1"/>
        <v>0</v>
      </c>
      <c r="M12">
        <f t="shared" ca="1" si="2"/>
        <v>189346551.81</v>
      </c>
      <c r="N12">
        <f t="shared" ca="1" si="3"/>
        <v>189346551.81</v>
      </c>
      <c r="O12">
        <f t="shared" ca="1" si="4"/>
        <v>189305985.00999999</v>
      </c>
      <c r="P12">
        <f t="shared" ca="1" si="5"/>
        <v>176112263.72999999</v>
      </c>
      <c r="Q12">
        <f t="shared" ca="1" si="6"/>
        <v>40566.800000000003</v>
      </c>
    </row>
    <row r="13" spans="1:17">
      <c r="A13" s="4" t="s">
        <v>102</v>
      </c>
      <c r="B13" s="4" t="s">
        <v>29</v>
      </c>
      <c r="C13" s="24">
        <v>3287474374</v>
      </c>
      <c r="D13" s="14">
        <v>1207157646.9000001</v>
      </c>
      <c r="E13" s="24">
        <v>4494632020.8999996</v>
      </c>
      <c r="F13" s="14">
        <v>4436269449.8999996</v>
      </c>
      <c r="G13" s="14">
        <v>4178218533.1700001</v>
      </c>
      <c r="H13" s="14">
        <v>58362571</v>
      </c>
      <c r="I13" s="20" t="str">
        <f t="shared" si="7"/>
        <v>B95</v>
      </c>
      <c r="J13">
        <f t="shared" si="8"/>
        <v>95</v>
      </c>
      <c r="K13" s="28" t="str">
        <f t="shared" ca="1" si="0"/>
        <v>SECRETARÍA DEL MIGRANTE</v>
      </c>
      <c r="L13">
        <f t="shared" ca="1" si="1"/>
        <v>21040750</v>
      </c>
      <c r="M13">
        <f t="shared" ca="1" si="2"/>
        <v>2986912.87</v>
      </c>
      <c r="N13">
        <f t="shared" ca="1" si="3"/>
        <v>24027662.870000001</v>
      </c>
      <c r="O13">
        <f t="shared" ca="1" si="4"/>
        <v>24027662.870000001</v>
      </c>
      <c r="P13">
        <f t="shared" ca="1" si="5"/>
        <v>23768028.379999999</v>
      </c>
      <c r="Q13">
        <f t="shared" ca="1" si="6"/>
        <v>0</v>
      </c>
    </row>
    <row r="14" spans="1:17">
      <c r="A14" s="4" t="s">
        <v>102</v>
      </c>
      <c r="B14" s="4" t="s">
        <v>30</v>
      </c>
      <c r="C14" s="24">
        <v>1178839927</v>
      </c>
      <c r="D14" s="14">
        <v>-302817590.38</v>
      </c>
      <c r="E14" s="24">
        <v>876022336.62</v>
      </c>
      <c r="F14" s="14">
        <v>876022336.62</v>
      </c>
      <c r="G14" s="14">
        <v>754331505.95000005</v>
      </c>
      <c r="H14" s="13">
        <v>0</v>
      </c>
      <c r="I14" s="20" t="str">
        <f t="shared" si="7"/>
        <v>B96</v>
      </c>
      <c r="J14">
        <f t="shared" si="8"/>
        <v>96</v>
      </c>
      <c r="K14" s="28" t="str">
        <f t="shared" ca="1" si="0"/>
        <v>SECRETARÍA DE SEGURIDAD PÚBLICA</v>
      </c>
      <c r="L14">
        <f t="shared" ca="1" si="1"/>
        <v>0</v>
      </c>
      <c r="M14">
        <f t="shared" ca="1" si="2"/>
        <v>729968400.38999999</v>
      </c>
      <c r="N14">
        <f t="shared" ca="1" si="3"/>
        <v>729968400.38999999</v>
      </c>
      <c r="O14">
        <f t="shared" ca="1" si="4"/>
        <v>720266667.15999997</v>
      </c>
      <c r="P14">
        <f t="shared" ca="1" si="5"/>
        <v>653387176.21000004</v>
      </c>
      <c r="Q14">
        <f t="shared" ca="1" si="6"/>
        <v>9701733.2300000004</v>
      </c>
    </row>
    <row r="15" spans="1:17">
      <c r="A15" s="4" t="s">
        <v>102</v>
      </c>
      <c r="B15" s="4" t="s">
        <v>31</v>
      </c>
      <c r="C15" s="24">
        <v>55535666</v>
      </c>
      <c r="D15" s="14">
        <v>-13311684.119999999</v>
      </c>
      <c r="E15" s="24">
        <v>42223981.880000003</v>
      </c>
      <c r="F15" s="14">
        <v>42223981.880000003</v>
      </c>
      <c r="G15" s="14">
        <v>31029932.98</v>
      </c>
      <c r="H15" s="13">
        <v>0</v>
      </c>
      <c r="I15" s="20" t="str">
        <f t="shared" si="7"/>
        <v>B97</v>
      </c>
      <c r="J15">
        <f t="shared" si="8"/>
        <v>97</v>
      </c>
      <c r="K15" s="28" t="str">
        <f t="shared" ca="1" si="0"/>
        <v>SECRETARÍA DE SALUD</v>
      </c>
      <c r="L15">
        <f t="shared" ca="1" si="1"/>
        <v>3512514645</v>
      </c>
      <c r="M15">
        <f t="shared" ca="1" si="2"/>
        <v>851715728.02999997</v>
      </c>
      <c r="N15">
        <f t="shared" ca="1" si="3"/>
        <v>4364230373.0299997</v>
      </c>
      <c r="O15">
        <f t="shared" ca="1" si="4"/>
        <v>4364230373.0200005</v>
      </c>
      <c r="P15">
        <f t="shared" ca="1" si="5"/>
        <v>4138536482.1100001</v>
      </c>
      <c r="Q15">
        <f t="shared" ca="1" si="6"/>
        <v>0.01</v>
      </c>
    </row>
    <row r="16" spans="1:17">
      <c r="A16" s="4" t="s">
        <v>102</v>
      </c>
      <c r="B16" s="4" t="s">
        <v>32</v>
      </c>
      <c r="C16" s="24">
        <v>2411194618</v>
      </c>
      <c r="D16" s="14">
        <v>660433538.58000004</v>
      </c>
      <c r="E16" s="24">
        <v>3071628156.5799999</v>
      </c>
      <c r="F16" s="14">
        <v>3071628156.5799999</v>
      </c>
      <c r="G16" s="14">
        <v>2624349327.1500001</v>
      </c>
      <c r="H16" s="13">
        <v>0</v>
      </c>
      <c r="I16" s="20" t="str">
        <f t="shared" si="7"/>
        <v>B98</v>
      </c>
      <c r="J16">
        <f t="shared" si="8"/>
        <v>98</v>
      </c>
      <c r="K16" s="28" t="str">
        <f t="shared" ca="1" si="0"/>
        <v>SECRETARÍA DE MEDIO AMBIENTE, CAMBIO CLIMÁTICO Y DESARROLLO TERRITORIAL</v>
      </c>
      <c r="L16">
        <f t="shared" ca="1" si="1"/>
        <v>35992000</v>
      </c>
      <c r="M16">
        <f t="shared" ca="1" si="2"/>
        <v>22248481.82</v>
      </c>
      <c r="N16">
        <f t="shared" ca="1" si="3"/>
        <v>58240481.82</v>
      </c>
      <c r="O16">
        <f t="shared" ca="1" si="4"/>
        <v>47450652.68</v>
      </c>
      <c r="P16">
        <f t="shared" ca="1" si="5"/>
        <v>40934455.990000002</v>
      </c>
      <c r="Q16">
        <f t="shared" ca="1" si="6"/>
        <v>10789829.140000001</v>
      </c>
    </row>
    <row r="17" spans="1:17">
      <c r="A17" s="4" t="s">
        <v>102</v>
      </c>
      <c r="B17" s="4" t="s">
        <v>33</v>
      </c>
      <c r="C17" s="24">
        <v>69267500</v>
      </c>
      <c r="D17" s="14">
        <v>278904342.47000003</v>
      </c>
      <c r="E17" s="24">
        <v>348171842.47000003</v>
      </c>
      <c r="F17" s="14">
        <v>348171842.47000003</v>
      </c>
      <c r="G17" s="14">
        <v>222245116.58000001</v>
      </c>
      <c r="H17" s="13">
        <v>0</v>
      </c>
      <c r="I17" s="20" t="str">
        <f t="shared" si="7"/>
        <v>B99</v>
      </c>
      <c r="J17">
        <f t="shared" si="8"/>
        <v>99</v>
      </c>
      <c r="K17" s="28" t="str">
        <f t="shared" ca="1" si="0"/>
        <v>SECRETARÍA DE CONTRALORÍA</v>
      </c>
      <c r="L17">
        <f t="shared" ca="1" si="1"/>
        <v>0</v>
      </c>
      <c r="M17">
        <f t="shared" ca="1" si="2"/>
        <v>14684584.42</v>
      </c>
      <c r="N17">
        <f t="shared" ca="1" si="3"/>
        <v>14684584.42</v>
      </c>
      <c r="O17">
        <f t="shared" ca="1" si="4"/>
        <v>10044584.42</v>
      </c>
      <c r="P17">
        <f t="shared" ca="1" si="5"/>
        <v>8369948.1500000004</v>
      </c>
      <c r="Q17">
        <f t="shared" ca="1" si="6"/>
        <v>4640000</v>
      </c>
    </row>
    <row r="18" spans="1:17">
      <c r="A18" s="4" t="s">
        <v>102</v>
      </c>
      <c r="B18" s="4" t="s">
        <v>105</v>
      </c>
      <c r="C18" s="24">
        <v>137060432</v>
      </c>
      <c r="D18" s="14">
        <v>-16142353.460000001</v>
      </c>
      <c r="E18" s="24">
        <v>120918078.54000001</v>
      </c>
      <c r="F18" s="14">
        <v>120918078.54000001</v>
      </c>
      <c r="G18" s="14">
        <v>101933221.84</v>
      </c>
      <c r="H18" s="13">
        <v>0</v>
      </c>
      <c r="I18" s="20" t="str">
        <f t="shared" si="7"/>
        <v>B100</v>
      </c>
      <c r="J18">
        <f t="shared" si="8"/>
        <v>100</v>
      </c>
      <c r="K18" s="28" t="str">
        <f t="shared" ca="1" si="0"/>
        <v>SECRETARÍA DE DESARROLLO SOCIAL Y HUMANO</v>
      </c>
      <c r="L18">
        <f t="shared" ca="1" si="1"/>
        <v>0</v>
      </c>
      <c r="M18">
        <f t="shared" ca="1" si="2"/>
        <v>7850916.25</v>
      </c>
      <c r="N18">
        <f t="shared" ca="1" si="3"/>
        <v>7850916.25</v>
      </c>
      <c r="O18">
        <f t="shared" ca="1" si="4"/>
        <v>7850916.25</v>
      </c>
      <c r="P18">
        <f t="shared" ca="1" si="5"/>
        <v>6815702.6200000001</v>
      </c>
      <c r="Q18">
        <f t="shared" ca="1" si="6"/>
        <v>0</v>
      </c>
    </row>
    <row r="19" spans="1:17">
      <c r="A19" s="4" t="s">
        <v>102</v>
      </c>
      <c r="B19" s="4" t="s">
        <v>34</v>
      </c>
      <c r="C19" s="24">
        <v>90986483</v>
      </c>
      <c r="D19" s="14">
        <v>-14886751.74</v>
      </c>
      <c r="E19" s="24">
        <v>76099731.260000005</v>
      </c>
      <c r="F19" s="14">
        <v>76099731.260000005</v>
      </c>
      <c r="G19" s="14">
        <v>64876006.789999999</v>
      </c>
      <c r="H19" s="13">
        <v>0</v>
      </c>
      <c r="I19" s="20" t="str">
        <f t="shared" si="7"/>
        <v>B101</v>
      </c>
      <c r="J19">
        <f t="shared" si="8"/>
        <v>101</v>
      </c>
      <c r="K19" s="28" t="str">
        <f t="shared" ca="1" si="0"/>
        <v>SECRETARÍA DE CULTURA</v>
      </c>
      <c r="L19">
        <f t="shared" ca="1" si="1"/>
        <v>0</v>
      </c>
      <c r="M19">
        <f t="shared" ca="1" si="2"/>
        <v>30902212.190000001</v>
      </c>
      <c r="N19">
        <f t="shared" ca="1" si="3"/>
        <v>30902212.190000001</v>
      </c>
      <c r="O19">
        <f t="shared" ca="1" si="4"/>
        <v>30902212.190000001</v>
      </c>
      <c r="P19">
        <f t="shared" ca="1" si="5"/>
        <v>27482905.829999998</v>
      </c>
      <c r="Q19">
        <f t="shared" ca="1" si="6"/>
        <v>0</v>
      </c>
    </row>
    <row r="20" spans="1:17">
      <c r="A20" s="4" t="s">
        <v>102</v>
      </c>
      <c r="B20" s="4" t="s">
        <v>106</v>
      </c>
      <c r="C20" s="24">
        <v>632449089</v>
      </c>
      <c r="D20" s="14">
        <v>-552343251.27999997</v>
      </c>
      <c r="E20" s="24">
        <v>80105837.719999999</v>
      </c>
      <c r="F20" s="14">
        <v>80105837.719999999</v>
      </c>
      <c r="G20" s="14">
        <v>69707162.310000002</v>
      </c>
      <c r="H20" s="13">
        <v>0</v>
      </c>
      <c r="I20" s="20" t="str">
        <f t="shared" si="7"/>
        <v>B102</v>
      </c>
      <c r="J20">
        <f t="shared" si="8"/>
        <v>102</v>
      </c>
      <c r="K20" s="28" t="str">
        <f t="shared" ca="1" si="0"/>
        <v>INVERSIÓN MUNICIPAL</v>
      </c>
      <c r="L20">
        <f t="shared" ca="1" si="1"/>
        <v>260559026</v>
      </c>
      <c r="M20">
        <f t="shared" ca="1" si="2"/>
        <v>726355594.83000004</v>
      </c>
      <c r="N20">
        <f t="shared" ca="1" si="3"/>
        <v>986914620.83000004</v>
      </c>
      <c r="O20">
        <f t="shared" ca="1" si="4"/>
        <v>986664955.42999995</v>
      </c>
      <c r="P20">
        <f t="shared" ca="1" si="5"/>
        <v>860332019.73000002</v>
      </c>
      <c r="Q20">
        <f t="shared" ca="1" si="6"/>
        <v>249665.4</v>
      </c>
    </row>
    <row r="21" spans="1:17">
      <c r="A21" s="4" t="s">
        <v>102</v>
      </c>
      <c r="B21" s="4" t="s">
        <v>35</v>
      </c>
      <c r="C21" s="24">
        <v>168578159</v>
      </c>
      <c r="D21" s="14">
        <v>-30518071.48</v>
      </c>
      <c r="E21" s="24">
        <v>138060087.52000001</v>
      </c>
      <c r="F21" s="14">
        <v>138060087.52000001</v>
      </c>
      <c r="G21" s="14">
        <v>101136775.59</v>
      </c>
      <c r="H21" s="13">
        <v>0</v>
      </c>
      <c r="I21" s="20" t="str">
        <f t="shared" si="7"/>
        <v>B103</v>
      </c>
      <c r="J21">
        <f t="shared" si="8"/>
        <v>103</v>
      </c>
      <c r="K21" s="28" t="str">
        <f t="shared" ca="1" si="0"/>
        <v>PARTICIPACIONES Y APORTACIONES A MUNICIPIOS</v>
      </c>
      <c r="L21">
        <f t="shared" ca="1" si="1"/>
        <v>5463452599</v>
      </c>
      <c r="M21">
        <f t="shared" ca="1" si="2"/>
        <v>-73237467.530000001</v>
      </c>
      <c r="N21">
        <f t="shared" ca="1" si="3"/>
        <v>5390215131.4700003</v>
      </c>
      <c r="O21">
        <f t="shared" ca="1" si="4"/>
        <v>5390215130</v>
      </c>
      <c r="P21">
        <f t="shared" ca="1" si="5"/>
        <v>5345119861</v>
      </c>
      <c r="Q21">
        <f t="shared" ca="1" si="6"/>
        <v>1.47</v>
      </c>
    </row>
    <row r="22" spans="1:17">
      <c r="A22" s="4" t="s">
        <v>102</v>
      </c>
      <c r="B22" s="4" t="s">
        <v>36</v>
      </c>
      <c r="C22" s="24">
        <v>5795655356</v>
      </c>
      <c r="D22" s="14">
        <v>524402018</v>
      </c>
      <c r="E22" s="24">
        <v>6320057374</v>
      </c>
      <c r="F22" s="14">
        <v>6318690524</v>
      </c>
      <c r="G22" s="14">
        <v>6210228722.3400002</v>
      </c>
      <c r="H22" s="14">
        <v>1366850</v>
      </c>
      <c r="I22" s="20" t="str">
        <f t="shared" si="7"/>
        <v>B104</v>
      </c>
      <c r="J22">
        <f t="shared" si="8"/>
        <v>104</v>
      </c>
      <c r="K22" s="28" t="str">
        <f t="shared" ca="1" si="0"/>
        <v>EROGACIONES ADICIONALES Y PROVISIONES</v>
      </c>
      <c r="L22">
        <f t="shared" ca="1" si="1"/>
        <v>0</v>
      </c>
      <c r="M22">
        <f t="shared" ca="1" si="2"/>
        <v>10300000</v>
      </c>
      <c r="N22">
        <f t="shared" ca="1" si="3"/>
        <v>10300000</v>
      </c>
      <c r="O22">
        <f t="shared" ca="1" si="4"/>
        <v>0</v>
      </c>
      <c r="P22">
        <f t="shared" ca="1" si="5"/>
        <v>0</v>
      </c>
      <c r="Q22">
        <f t="shared" ca="1" si="6"/>
        <v>10300000</v>
      </c>
    </row>
    <row r="23" spans="1:17">
      <c r="A23" s="4" t="s">
        <v>102</v>
      </c>
      <c r="B23" s="4" t="s">
        <v>37</v>
      </c>
      <c r="C23" s="25">
        <v>0</v>
      </c>
      <c r="D23" s="14">
        <v>676227558.77999997</v>
      </c>
      <c r="E23" s="24">
        <v>676227558.77999997</v>
      </c>
      <c r="F23" s="13">
        <v>0</v>
      </c>
      <c r="G23" s="13">
        <v>0</v>
      </c>
      <c r="H23" s="14">
        <v>676227558.77999997</v>
      </c>
      <c r="I23" s="20" t="str">
        <f t="shared" si="7"/>
        <v>B105</v>
      </c>
      <c r="J23">
        <f t="shared" si="8"/>
        <v>105</v>
      </c>
      <c r="K23" s="28" t="str">
        <f t="shared" ca="1" si="0"/>
        <v>DEUDA PÚBLICA Y OBLIGACIONES FINANCIERAS</v>
      </c>
      <c r="L23">
        <f t="shared" ca="1" si="1"/>
        <v>1704172377</v>
      </c>
      <c r="M23">
        <f t="shared" ca="1" si="2"/>
        <v>-26448859</v>
      </c>
      <c r="N23">
        <f t="shared" ca="1" si="3"/>
        <v>1677723518</v>
      </c>
      <c r="O23">
        <f t="shared" ca="1" si="4"/>
        <v>1677723517.79</v>
      </c>
      <c r="P23">
        <f t="shared" ca="1" si="5"/>
        <v>1643634455.5799999</v>
      </c>
      <c r="Q23">
        <f t="shared" ca="1" si="6"/>
        <v>0.21</v>
      </c>
    </row>
    <row r="24" spans="1:17">
      <c r="A24" s="4" t="s">
        <v>102</v>
      </c>
      <c r="B24" s="4" t="s">
        <v>38</v>
      </c>
      <c r="C24" s="24">
        <v>1429731174</v>
      </c>
      <c r="D24" s="14">
        <v>-77331993.519999996</v>
      </c>
      <c r="E24" s="24">
        <v>1352399180.48</v>
      </c>
      <c r="F24" s="14">
        <v>1116636502.9100001</v>
      </c>
      <c r="G24" s="14">
        <v>978194257.42999995</v>
      </c>
      <c r="H24" s="14">
        <v>235762677.56999999</v>
      </c>
      <c r="I24" s="20" t="str">
        <f t="shared" si="7"/>
        <v>B106</v>
      </c>
      <c r="J24">
        <f t="shared" si="8"/>
        <v>106</v>
      </c>
      <c r="K24" s="28" t="str">
        <f t="shared" ca="1" si="0"/>
        <v>PROGRAMAS DE INVERSIONES CONCURRENTES</v>
      </c>
      <c r="L24">
        <f t="shared" ca="1" si="1"/>
        <v>23651414</v>
      </c>
      <c r="M24">
        <f t="shared" ca="1" si="2"/>
        <v>-23651414</v>
      </c>
      <c r="N24">
        <f t="shared" ca="1" si="3"/>
        <v>0</v>
      </c>
      <c r="O24">
        <f t="shared" ca="1" si="4"/>
        <v>0</v>
      </c>
      <c r="P24">
        <f t="shared" ca="1" si="5"/>
        <v>0</v>
      </c>
      <c r="Q24">
        <f t="shared" ca="1" si="6"/>
        <v>0</v>
      </c>
    </row>
    <row r="25" spans="1:17">
      <c r="A25" s="4" t="s">
        <v>102</v>
      </c>
      <c r="B25" s="4" t="s">
        <v>39</v>
      </c>
      <c r="C25" s="24">
        <v>793637034</v>
      </c>
      <c r="D25" s="14">
        <v>-181481329.28999999</v>
      </c>
      <c r="E25" s="24">
        <v>612155704.71000004</v>
      </c>
      <c r="F25" s="14">
        <v>397207437.56999999</v>
      </c>
      <c r="G25" s="14">
        <v>323597900.94</v>
      </c>
      <c r="H25" s="14">
        <v>214948267.13999999</v>
      </c>
      <c r="I25" s="20" t="str">
        <f t="shared" si="7"/>
        <v>B107</v>
      </c>
      <c r="J25">
        <f t="shared" si="8"/>
        <v>107</v>
      </c>
      <c r="K25" s="28" t="str">
        <f t="shared" ca="1" si="0"/>
        <v>INSTITUTO DEL ARTESANO MICHOACANO</v>
      </c>
      <c r="L25">
        <f t="shared" ca="1" si="1"/>
        <v>0</v>
      </c>
      <c r="M25">
        <f t="shared" ca="1" si="2"/>
        <v>1636306.47</v>
      </c>
      <c r="N25">
        <f t="shared" ca="1" si="3"/>
        <v>1636306.47</v>
      </c>
      <c r="O25">
        <f t="shared" ca="1" si="4"/>
        <v>1636306.47</v>
      </c>
      <c r="P25">
        <f t="shared" ca="1" si="5"/>
        <v>1626456.35</v>
      </c>
      <c r="Q25">
        <f t="shared" ca="1" si="6"/>
        <v>0</v>
      </c>
    </row>
    <row r="26" spans="1:17">
      <c r="A26" s="4" t="s">
        <v>102</v>
      </c>
      <c r="B26" s="4" t="s">
        <v>40</v>
      </c>
      <c r="C26" s="24">
        <v>38134797</v>
      </c>
      <c r="D26" s="14">
        <v>-445647.96</v>
      </c>
      <c r="E26" s="24">
        <v>37689149.039999999</v>
      </c>
      <c r="F26" s="14">
        <v>37689149.039999999</v>
      </c>
      <c r="G26" s="14">
        <v>29784400.440000001</v>
      </c>
      <c r="H26" s="13">
        <v>0</v>
      </c>
      <c r="I26" s="20" t="str">
        <f t="shared" si="7"/>
        <v>B108</v>
      </c>
      <c r="J26">
        <f t="shared" si="8"/>
        <v>108</v>
      </c>
      <c r="K26" s="28" t="str">
        <f t="shared" ca="1" si="0"/>
        <v>SECRETARIADO EJECUTIVO DEL SISTEMA ESTATAL DE SEGURIDAD PUBLICA</v>
      </c>
      <c r="L26">
        <f t="shared" ca="1" si="1"/>
        <v>258888986</v>
      </c>
      <c r="M26">
        <f t="shared" ca="1" si="2"/>
        <v>-2242806.69</v>
      </c>
      <c r="N26">
        <f t="shared" ca="1" si="3"/>
        <v>256646179.31</v>
      </c>
      <c r="O26">
        <f t="shared" ca="1" si="4"/>
        <v>255194903.68000001</v>
      </c>
      <c r="P26">
        <f t="shared" ca="1" si="5"/>
        <v>241730884.08000001</v>
      </c>
      <c r="Q26">
        <f t="shared" ca="1" si="6"/>
        <v>1451275.63</v>
      </c>
    </row>
    <row r="27" spans="1:17">
      <c r="A27" s="4" t="s">
        <v>102</v>
      </c>
      <c r="B27" s="4" t="s">
        <v>41</v>
      </c>
      <c r="C27" s="24">
        <v>23198617</v>
      </c>
      <c r="D27" s="14">
        <v>12886537.199999999</v>
      </c>
      <c r="E27" s="24">
        <v>36085154.200000003</v>
      </c>
      <c r="F27" s="14">
        <v>36085154.200000003</v>
      </c>
      <c r="G27" s="14">
        <v>23744251.789999999</v>
      </c>
      <c r="H27" s="13">
        <v>0</v>
      </c>
      <c r="I27" s="20" t="str">
        <f t="shared" si="7"/>
        <v>B109</v>
      </c>
      <c r="J27">
        <f t="shared" si="8"/>
        <v>109</v>
      </c>
      <c r="K27" s="28" t="str">
        <f t="shared" ca="1" si="0"/>
        <v>COMISIÓN ESTATAL DE CULTURA FÍSICA Y DEPORTE</v>
      </c>
      <c r="L27">
        <f t="shared" ca="1" si="1"/>
        <v>0</v>
      </c>
      <c r="M27">
        <f t="shared" ca="1" si="2"/>
        <v>12840045.1</v>
      </c>
      <c r="N27">
        <f t="shared" ca="1" si="3"/>
        <v>12840045.1</v>
      </c>
      <c r="O27">
        <f t="shared" ca="1" si="4"/>
        <v>12840045.1</v>
      </c>
      <c r="P27">
        <f t="shared" ca="1" si="5"/>
        <v>12834340.470000001</v>
      </c>
      <c r="Q27">
        <f t="shared" ca="1" si="6"/>
        <v>0</v>
      </c>
    </row>
    <row r="28" spans="1:17">
      <c r="A28" s="4" t="s">
        <v>102</v>
      </c>
      <c r="B28" s="4" t="s">
        <v>42</v>
      </c>
      <c r="C28" s="24">
        <v>54358778</v>
      </c>
      <c r="D28" s="14">
        <v>-980112.46</v>
      </c>
      <c r="E28" s="24">
        <v>53378665.539999999</v>
      </c>
      <c r="F28" s="14">
        <v>53378665.539999999</v>
      </c>
      <c r="G28" s="14">
        <v>49186987.369999997</v>
      </c>
      <c r="H28" s="13">
        <v>0</v>
      </c>
      <c r="I28" s="20" t="str">
        <f t="shared" si="7"/>
        <v>B110</v>
      </c>
      <c r="J28">
        <f t="shared" si="8"/>
        <v>110</v>
      </c>
      <c r="K28" s="28" t="str">
        <f t="shared" ca="1" si="0"/>
        <v>CONSEJERÍA JURÍDICA DEL EJECUTIVO DEL ESTADO DE MICHOACÁN DE OCAMPO</v>
      </c>
      <c r="L28">
        <f t="shared" ca="1" si="1"/>
        <v>0</v>
      </c>
      <c r="M28">
        <f t="shared" ca="1" si="2"/>
        <v>1635065.25</v>
      </c>
      <c r="N28">
        <f t="shared" ca="1" si="3"/>
        <v>1635065.25</v>
      </c>
      <c r="O28">
        <f t="shared" ca="1" si="4"/>
        <v>1635065.25</v>
      </c>
      <c r="P28">
        <f t="shared" ca="1" si="5"/>
        <v>1611738.87</v>
      </c>
      <c r="Q28">
        <f t="shared" ca="1" si="6"/>
        <v>0</v>
      </c>
    </row>
    <row r="29" spans="1:17">
      <c r="A29" s="4" t="s">
        <v>102</v>
      </c>
      <c r="B29" s="4" t="s">
        <v>43</v>
      </c>
      <c r="C29" s="24">
        <v>30234262</v>
      </c>
      <c r="D29" s="14">
        <v>-5956687.8200000003</v>
      </c>
      <c r="E29" s="24">
        <v>24277574.18</v>
      </c>
      <c r="F29" s="14">
        <v>24277574.18</v>
      </c>
      <c r="G29" s="14">
        <v>20569135.260000002</v>
      </c>
      <c r="H29" s="13">
        <v>0</v>
      </c>
      <c r="I29" s="20" t="str">
        <f t="shared" si="7"/>
        <v>B111</v>
      </c>
      <c r="J29">
        <f t="shared" si="8"/>
        <v>111</v>
      </c>
      <c r="K29" s="28" t="str">
        <f t="shared" ca="1" si="0"/>
        <v>SISTEMA MICHOACANO DE RADIO Y TELEVISIÓN</v>
      </c>
      <c r="L29">
        <f t="shared" ca="1" si="1"/>
        <v>0</v>
      </c>
      <c r="M29">
        <f t="shared" ca="1" si="2"/>
        <v>2354812.4300000002</v>
      </c>
      <c r="N29">
        <f t="shared" ca="1" si="3"/>
        <v>2354812.4300000002</v>
      </c>
      <c r="O29">
        <f t="shared" ca="1" si="4"/>
        <v>2354812.4300000002</v>
      </c>
      <c r="P29">
        <f t="shared" ca="1" si="5"/>
        <v>2344805.12</v>
      </c>
      <c r="Q29">
        <f t="shared" ca="1" si="6"/>
        <v>0</v>
      </c>
    </row>
    <row r="30" spans="1:17">
      <c r="A30" s="4" t="s">
        <v>102</v>
      </c>
      <c r="B30" s="4" t="s">
        <v>44</v>
      </c>
      <c r="C30" s="24">
        <v>55463404</v>
      </c>
      <c r="D30" s="14">
        <v>-2035113.69</v>
      </c>
      <c r="E30" s="24">
        <v>53428290.310000002</v>
      </c>
      <c r="F30" s="14">
        <v>53428290.310000002</v>
      </c>
      <c r="G30" s="14">
        <v>46904381.25</v>
      </c>
      <c r="H30" s="13">
        <v>0</v>
      </c>
      <c r="I30" s="20" t="str">
        <f t="shared" si="7"/>
        <v>B112</v>
      </c>
      <c r="J30">
        <f t="shared" si="8"/>
        <v>112</v>
      </c>
      <c r="K30" s="28" t="str">
        <f t="shared" ca="1" si="0"/>
        <v>CENTRO DE CONVENCIONES DE MORELIA</v>
      </c>
      <c r="L30">
        <f t="shared" ca="1" si="1"/>
        <v>0</v>
      </c>
      <c r="M30">
        <f t="shared" ca="1" si="2"/>
        <v>1003522.75</v>
      </c>
      <c r="N30">
        <f t="shared" ca="1" si="3"/>
        <v>1003522.75</v>
      </c>
      <c r="O30">
        <f t="shared" ca="1" si="4"/>
        <v>1003522.75</v>
      </c>
      <c r="P30">
        <f t="shared" ca="1" si="5"/>
        <v>994636.93</v>
      </c>
      <c r="Q30">
        <f t="shared" ca="1" si="6"/>
        <v>0</v>
      </c>
    </row>
    <row r="31" spans="1:17">
      <c r="A31" s="4" t="s">
        <v>102</v>
      </c>
      <c r="B31" s="4" t="s">
        <v>45</v>
      </c>
      <c r="C31" s="24">
        <v>18969474</v>
      </c>
      <c r="D31" s="14">
        <v>-996538.23</v>
      </c>
      <c r="E31" s="24">
        <v>17972935.77</v>
      </c>
      <c r="F31" s="14">
        <v>17972935.77</v>
      </c>
      <c r="G31" s="14">
        <v>15192458.470000001</v>
      </c>
      <c r="H31" s="13">
        <v>0</v>
      </c>
      <c r="I31" s="20" t="str">
        <f t="shared" si="7"/>
        <v>B113</v>
      </c>
      <c r="J31">
        <f t="shared" si="8"/>
        <v>113</v>
      </c>
      <c r="K31" s="28" t="str">
        <f t="shared" ca="1" si="0"/>
        <v>PARQUE ZOOLÓGICO BENITO JUÁREZ</v>
      </c>
      <c r="L31">
        <f t="shared" ca="1" si="1"/>
        <v>0</v>
      </c>
      <c r="M31">
        <f t="shared" ca="1" si="2"/>
        <v>1574199.77</v>
      </c>
      <c r="N31">
        <f t="shared" ca="1" si="3"/>
        <v>1574199.77</v>
      </c>
      <c r="O31">
        <f t="shared" ca="1" si="4"/>
        <v>1574199.77</v>
      </c>
      <c r="P31">
        <f t="shared" ca="1" si="5"/>
        <v>1568523.85</v>
      </c>
      <c r="Q31">
        <f t="shared" ca="1" si="6"/>
        <v>0</v>
      </c>
    </row>
    <row r="32" spans="1:17">
      <c r="A32" s="4" t="s">
        <v>102</v>
      </c>
      <c r="B32" s="4" t="s">
        <v>46</v>
      </c>
      <c r="C32" s="24">
        <v>32094642</v>
      </c>
      <c r="D32" s="14">
        <v>-313096.12</v>
      </c>
      <c r="E32" s="24">
        <v>31781545.879999999</v>
      </c>
      <c r="F32" s="14">
        <v>31781545.879999999</v>
      </c>
      <c r="G32" s="14">
        <v>26797916.780000001</v>
      </c>
      <c r="H32" s="13">
        <v>0</v>
      </c>
      <c r="I32" s="20" t="str">
        <f t="shared" si="7"/>
        <v>B114</v>
      </c>
      <c r="J32">
        <f t="shared" si="8"/>
        <v>114</v>
      </c>
      <c r="K32" s="28" t="str">
        <f t="shared" ca="1" si="0"/>
        <v>UNIVERSIDAD MICHOACANA DE SAN NICOLÁS DE HIDALGO</v>
      </c>
      <c r="L32">
        <f t="shared" ca="1" si="1"/>
        <v>1897035100</v>
      </c>
      <c r="M32">
        <f t="shared" ca="1" si="2"/>
        <v>686265486.33000004</v>
      </c>
      <c r="N32">
        <f t="shared" ca="1" si="3"/>
        <v>2583300586.3299999</v>
      </c>
      <c r="O32">
        <f t="shared" ca="1" si="4"/>
        <v>2583300586.3299999</v>
      </c>
      <c r="P32">
        <f t="shared" ca="1" si="5"/>
        <v>2583300586.3299999</v>
      </c>
      <c r="Q32">
        <f t="shared" ca="1" si="6"/>
        <v>0</v>
      </c>
    </row>
    <row r="33" spans="1:17">
      <c r="A33" s="4" t="s">
        <v>102</v>
      </c>
      <c r="B33" s="4" t="s">
        <v>47</v>
      </c>
      <c r="C33" s="24">
        <v>829275343</v>
      </c>
      <c r="D33" s="14">
        <v>52545527</v>
      </c>
      <c r="E33" s="24">
        <v>881820870</v>
      </c>
      <c r="F33" s="14">
        <v>881820870</v>
      </c>
      <c r="G33" s="14">
        <v>786441825</v>
      </c>
      <c r="H33" s="13">
        <v>0</v>
      </c>
      <c r="I33" s="20" t="str">
        <f t="shared" si="7"/>
        <v>B115</v>
      </c>
      <c r="J33">
        <f t="shared" si="8"/>
        <v>115</v>
      </c>
      <c r="K33" s="28" t="str">
        <f t="shared" ca="1" si="0"/>
        <v>REPRESENTACIÓN DEL GOBIERNO DEL ESTADO EN EL DISTRITO FEDERAL</v>
      </c>
      <c r="L33">
        <f t="shared" ca="1" si="1"/>
        <v>0</v>
      </c>
      <c r="M33">
        <f t="shared" ca="1" si="2"/>
        <v>1201421.3799999999</v>
      </c>
      <c r="N33">
        <f t="shared" ca="1" si="3"/>
        <v>1201421.3799999999</v>
      </c>
      <c r="O33">
        <f t="shared" ca="1" si="4"/>
        <v>1201421.3799999999</v>
      </c>
      <c r="P33">
        <f t="shared" ca="1" si="5"/>
        <v>955285.59</v>
      </c>
      <c r="Q33">
        <f t="shared" ca="1" si="6"/>
        <v>0</v>
      </c>
    </row>
    <row r="34" spans="1:17">
      <c r="A34" s="4" t="s">
        <v>102</v>
      </c>
      <c r="B34" s="4" t="s">
        <v>48</v>
      </c>
      <c r="C34" s="24">
        <v>14212308</v>
      </c>
      <c r="D34" s="14">
        <v>-2365195.66</v>
      </c>
      <c r="E34" s="24">
        <v>11847112.34</v>
      </c>
      <c r="F34" s="14">
        <v>11847112.34</v>
      </c>
      <c r="G34" s="14">
        <v>10554837.09</v>
      </c>
      <c r="H34" s="13">
        <v>0</v>
      </c>
      <c r="I34" s="20" t="str">
        <f t="shared" si="7"/>
        <v>B116</v>
      </c>
      <c r="J34">
        <f t="shared" si="8"/>
        <v>116</v>
      </c>
      <c r="K34" s="28" t="str">
        <f t="shared" ca="1" si="0"/>
        <v>SISTEMA PARA EL DESARROLLO INTEGRAL DE LA FAMILIA, MICHOACÁN</v>
      </c>
      <c r="L34">
        <f t="shared" ca="1" si="1"/>
        <v>489127672</v>
      </c>
      <c r="M34">
        <f t="shared" ca="1" si="2"/>
        <v>44189475.659999996</v>
      </c>
      <c r="N34">
        <f t="shared" ca="1" si="3"/>
        <v>533317147.66000003</v>
      </c>
      <c r="O34">
        <f t="shared" ca="1" si="4"/>
        <v>533317147.66000003</v>
      </c>
      <c r="P34">
        <f t="shared" ca="1" si="5"/>
        <v>491079574.10000002</v>
      </c>
      <c r="Q34">
        <f t="shared" ca="1" si="6"/>
        <v>0</v>
      </c>
    </row>
    <row r="35" spans="1:17">
      <c r="A35" s="4" t="s">
        <v>102</v>
      </c>
      <c r="B35" s="4" t="s">
        <v>49</v>
      </c>
      <c r="C35" s="24">
        <v>347534028</v>
      </c>
      <c r="D35" s="14">
        <v>-18824870.120000001</v>
      </c>
      <c r="E35" s="24">
        <v>328709157.88</v>
      </c>
      <c r="F35" s="14">
        <v>328709157.88</v>
      </c>
      <c r="G35" s="14">
        <v>187859122.58000001</v>
      </c>
      <c r="H35" s="13">
        <v>0</v>
      </c>
      <c r="I35" s="20" t="str">
        <f t="shared" si="7"/>
        <v>B117</v>
      </c>
      <c r="J35">
        <f t="shared" si="8"/>
        <v>117</v>
      </c>
      <c r="K35" s="28" t="str">
        <f t="shared" ca="1" si="0"/>
        <v>PROCURADURÍA DE PROTECCIÓN AL AMBIENTE DEL ESTADO DE MICHOACÁN DE OCAMPO</v>
      </c>
      <c r="L35">
        <f t="shared" ca="1" si="1"/>
        <v>0</v>
      </c>
      <c r="M35">
        <f t="shared" ca="1" si="2"/>
        <v>493023.04</v>
      </c>
      <c r="N35">
        <f t="shared" ca="1" si="3"/>
        <v>493023.04</v>
      </c>
      <c r="O35">
        <f t="shared" ca="1" si="4"/>
        <v>493023.04</v>
      </c>
      <c r="P35">
        <f t="shared" ca="1" si="5"/>
        <v>486326.95</v>
      </c>
      <c r="Q35">
        <f t="shared" ca="1" si="6"/>
        <v>0</v>
      </c>
    </row>
    <row r="36" spans="1:17">
      <c r="A36" s="4" t="s">
        <v>102</v>
      </c>
      <c r="B36" s="4" t="s">
        <v>50</v>
      </c>
      <c r="C36" s="24">
        <v>568789810</v>
      </c>
      <c r="D36" s="13">
        <v>0</v>
      </c>
      <c r="E36" s="24">
        <v>568789810</v>
      </c>
      <c r="F36" s="14">
        <v>568789810</v>
      </c>
      <c r="G36" s="14">
        <v>525100383</v>
      </c>
      <c r="H36" s="13">
        <v>0</v>
      </c>
      <c r="I36" s="20" t="str">
        <f t="shared" si="7"/>
        <v>B118</v>
      </c>
      <c r="J36">
        <f t="shared" si="8"/>
        <v>118</v>
      </c>
      <c r="K36" s="28" t="str">
        <f t="shared" ca="1" si="0"/>
        <v>INSTITUTO DE VIVIENDA DEL ESTADO DE MICHOACÁN DE OCAMPO</v>
      </c>
      <c r="L36">
        <f t="shared" ca="1" si="1"/>
        <v>0</v>
      </c>
      <c r="M36">
        <f t="shared" ca="1" si="2"/>
        <v>4882069.2</v>
      </c>
      <c r="N36">
        <f t="shared" ca="1" si="3"/>
        <v>4882069.2</v>
      </c>
      <c r="O36">
        <f t="shared" ca="1" si="4"/>
        <v>4882069.2</v>
      </c>
      <c r="P36">
        <f t="shared" ca="1" si="5"/>
        <v>4705008.5599999996</v>
      </c>
      <c r="Q36">
        <f t="shared" ca="1" si="6"/>
        <v>0</v>
      </c>
    </row>
    <row r="37" spans="1:17">
      <c r="A37" s="4" t="s">
        <v>102</v>
      </c>
      <c r="B37" s="4" t="s">
        <v>51</v>
      </c>
      <c r="C37" s="24">
        <v>69990768</v>
      </c>
      <c r="D37" s="13">
        <v>0</v>
      </c>
      <c r="E37" s="24">
        <v>69990768</v>
      </c>
      <c r="F37" s="14">
        <v>69990768</v>
      </c>
      <c r="G37" s="14">
        <v>69893461</v>
      </c>
      <c r="H37" s="13">
        <v>0</v>
      </c>
      <c r="I37" s="20" t="str">
        <f t="shared" si="7"/>
        <v>B119</v>
      </c>
      <c r="J37">
        <f t="shared" si="8"/>
        <v>119</v>
      </c>
      <c r="K37" s="28" t="str">
        <f t="shared" ca="1" si="0"/>
        <v>COMISIÓN FORESTAL DEL ESTADO</v>
      </c>
      <c r="L37">
        <f t="shared" ca="1" si="1"/>
        <v>0</v>
      </c>
      <c r="M37">
        <f t="shared" ca="1" si="2"/>
        <v>8145778.8499999996</v>
      </c>
      <c r="N37">
        <f t="shared" ca="1" si="3"/>
        <v>8145778.8499999996</v>
      </c>
      <c r="O37">
        <f t="shared" ca="1" si="4"/>
        <v>8145778.8499999996</v>
      </c>
      <c r="P37">
        <f t="shared" ca="1" si="5"/>
        <v>7985868.8600000003</v>
      </c>
      <c r="Q37">
        <f t="shared" ca="1" si="6"/>
        <v>0</v>
      </c>
    </row>
    <row r="38" spans="1:17">
      <c r="A38" s="4" t="s">
        <v>102</v>
      </c>
      <c r="B38" s="4" t="s">
        <v>52</v>
      </c>
      <c r="C38" s="24">
        <v>18018890</v>
      </c>
      <c r="D38" s="14">
        <v>-180942</v>
      </c>
      <c r="E38" s="24">
        <v>17837948</v>
      </c>
      <c r="F38" s="14">
        <v>17837948</v>
      </c>
      <c r="G38" s="14">
        <v>17837948</v>
      </c>
      <c r="H38" s="13">
        <v>0</v>
      </c>
      <c r="I38" s="20" t="str">
        <f t="shared" si="7"/>
        <v>B120</v>
      </c>
      <c r="J38">
        <f t="shared" si="8"/>
        <v>120</v>
      </c>
      <c r="K38" s="28" t="str">
        <f t="shared" ca="1" si="0"/>
        <v>COMISIÓN DE PESCA DEL ESTADO DE MICHOACÁN</v>
      </c>
      <c r="L38">
        <f t="shared" ca="1" si="1"/>
        <v>0</v>
      </c>
      <c r="M38">
        <f t="shared" ca="1" si="2"/>
        <v>2837867.89</v>
      </c>
      <c r="N38">
        <f t="shared" ca="1" si="3"/>
        <v>2837867.89</v>
      </c>
      <c r="O38">
        <f t="shared" ca="1" si="4"/>
        <v>2837867.89</v>
      </c>
      <c r="P38">
        <f t="shared" ca="1" si="5"/>
        <v>2784643.28</v>
      </c>
      <c r="Q38">
        <f t="shared" ca="1" si="6"/>
        <v>0</v>
      </c>
    </row>
    <row r="39" spans="1:17">
      <c r="A39" s="4" t="s">
        <v>102</v>
      </c>
      <c r="B39" s="4" t="s">
        <v>53</v>
      </c>
      <c r="C39" s="24">
        <v>97361307</v>
      </c>
      <c r="D39" s="13">
        <v>0</v>
      </c>
      <c r="E39" s="24">
        <v>97361307</v>
      </c>
      <c r="F39" s="14">
        <v>97361307</v>
      </c>
      <c r="G39" s="14">
        <v>97361307</v>
      </c>
      <c r="H39" s="13">
        <v>0</v>
      </c>
      <c r="I39" s="20" t="str">
        <f t="shared" si="7"/>
        <v>B121</v>
      </c>
      <c r="J39">
        <f t="shared" si="8"/>
        <v>121</v>
      </c>
      <c r="K39" s="28" t="str">
        <f t="shared" ca="1" si="0"/>
        <v>COLEGIO DE BACHILLERES DEL ESTADO DE MICHOACÁN</v>
      </c>
      <c r="L39">
        <f t="shared" ca="1" si="1"/>
        <v>454516867</v>
      </c>
      <c r="M39">
        <f t="shared" ca="1" si="2"/>
        <v>264867323.44</v>
      </c>
      <c r="N39">
        <f t="shared" ca="1" si="3"/>
        <v>719384190.44000006</v>
      </c>
      <c r="O39">
        <f t="shared" ca="1" si="4"/>
        <v>719384190.44000006</v>
      </c>
      <c r="P39">
        <f t="shared" ca="1" si="5"/>
        <v>703545529.13</v>
      </c>
      <c r="Q39">
        <f t="shared" ca="1" si="6"/>
        <v>0</v>
      </c>
    </row>
    <row r="40" spans="1:17">
      <c r="A40" s="4" t="s">
        <v>102</v>
      </c>
      <c r="B40" s="4" t="s">
        <v>54</v>
      </c>
      <c r="C40" s="24">
        <v>21956427</v>
      </c>
      <c r="D40" s="14">
        <v>-4528187</v>
      </c>
      <c r="E40" s="24">
        <v>17428240</v>
      </c>
      <c r="F40" s="14">
        <v>17428240</v>
      </c>
      <c r="G40" s="14">
        <v>17428240</v>
      </c>
      <c r="H40" s="13">
        <v>0</v>
      </c>
      <c r="I40" s="20" t="str">
        <f t="shared" si="7"/>
        <v>B122</v>
      </c>
      <c r="J40">
        <f t="shared" si="8"/>
        <v>122</v>
      </c>
      <c r="K40" s="28" t="str">
        <f t="shared" ca="1" si="0"/>
        <v>COLEGIO DE EDUCACIÓN PROFESIONAL TÉCNICA DEL ESTADO DE MICHOACÁN</v>
      </c>
      <c r="L40">
        <f t="shared" ca="1" si="1"/>
        <v>203076163</v>
      </c>
      <c r="M40">
        <f t="shared" ca="1" si="2"/>
        <v>4682178.38</v>
      </c>
      <c r="N40">
        <f t="shared" ca="1" si="3"/>
        <v>207758341.38</v>
      </c>
      <c r="O40">
        <f t="shared" ca="1" si="4"/>
        <v>207758341.38</v>
      </c>
      <c r="P40">
        <f t="shared" ca="1" si="5"/>
        <v>199296835.38</v>
      </c>
      <c r="Q40">
        <f t="shared" ca="1" si="6"/>
        <v>0</v>
      </c>
    </row>
    <row r="41" spans="1:17">
      <c r="A41" s="4" t="s">
        <v>102</v>
      </c>
      <c r="B41" s="4" t="s">
        <v>55</v>
      </c>
      <c r="C41" s="24">
        <v>13377682</v>
      </c>
      <c r="D41" s="14">
        <v>-4145281.83</v>
      </c>
      <c r="E41" s="24">
        <v>9232400.1699999999</v>
      </c>
      <c r="F41" s="14">
        <v>9232400.1699999999</v>
      </c>
      <c r="G41" s="14">
        <v>7395504.0700000003</v>
      </c>
      <c r="H41" s="13">
        <v>0</v>
      </c>
      <c r="I41" s="20" t="str">
        <f t="shared" si="7"/>
        <v>B123</v>
      </c>
      <c r="J41">
        <f t="shared" si="8"/>
        <v>123</v>
      </c>
      <c r="K41" s="28" t="str">
        <f t="shared" ca="1" si="0"/>
        <v>COLEGIO DE ESTUDIOS CIENTÍFICOS Y TECNOLÓGICOS DEL ESTADO DE MICHOACÁN</v>
      </c>
      <c r="L41">
        <f t="shared" ca="1" si="1"/>
        <v>377073474</v>
      </c>
      <c r="M41">
        <f t="shared" ca="1" si="2"/>
        <v>-7397507</v>
      </c>
      <c r="N41">
        <f t="shared" ca="1" si="3"/>
        <v>369675967</v>
      </c>
      <c r="O41">
        <f t="shared" ca="1" si="4"/>
        <v>369675967</v>
      </c>
      <c r="P41">
        <f t="shared" ca="1" si="5"/>
        <v>369675967</v>
      </c>
      <c r="Q41">
        <f t="shared" ca="1" si="6"/>
        <v>0</v>
      </c>
    </row>
    <row r="42" spans="1:17">
      <c r="A42" s="4" t="s">
        <v>102</v>
      </c>
      <c r="B42" s="4" t="s">
        <v>56</v>
      </c>
      <c r="C42" s="24">
        <v>146003500</v>
      </c>
      <c r="D42" s="14">
        <v>10799813.5</v>
      </c>
      <c r="E42" s="24">
        <v>156803313.5</v>
      </c>
      <c r="F42" s="14">
        <v>156803313.5</v>
      </c>
      <c r="G42" s="14">
        <v>139919836.5</v>
      </c>
      <c r="H42" s="13">
        <v>0</v>
      </c>
      <c r="I42" s="20" t="str">
        <f t="shared" si="7"/>
        <v>B124</v>
      </c>
      <c r="J42">
        <f t="shared" si="8"/>
        <v>124</v>
      </c>
      <c r="K42" s="28" t="str">
        <f t="shared" ca="1" si="0"/>
        <v>INSTITUTO DE CAPACITACIÓN PARA EL TRABAJO DEL ESTADO DE MICHOACÁN</v>
      </c>
      <c r="L42">
        <f t="shared" ca="1" si="1"/>
        <v>90538557</v>
      </c>
      <c r="M42">
        <f t="shared" ca="1" si="2"/>
        <v>49664881.229999997</v>
      </c>
      <c r="N42">
        <f t="shared" ca="1" si="3"/>
        <v>140203438.22999999</v>
      </c>
      <c r="O42">
        <f t="shared" ca="1" si="4"/>
        <v>140203438.22999999</v>
      </c>
      <c r="P42">
        <f t="shared" ca="1" si="5"/>
        <v>140203438.22999999</v>
      </c>
      <c r="Q42">
        <f t="shared" ca="1" si="6"/>
        <v>0</v>
      </c>
    </row>
    <row r="43" spans="1:17">
      <c r="A43" s="4" t="s">
        <v>102</v>
      </c>
      <c r="B43" s="4" t="s">
        <v>57</v>
      </c>
      <c r="C43" s="24">
        <v>28928874</v>
      </c>
      <c r="D43" s="14">
        <v>2252488.75</v>
      </c>
      <c r="E43" s="24">
        <v>31181362.75</v>
      </c>
      <c r="F43" s="14">
        <v>31181362.75</v>
      </c>
      <c r="G43" s="14">
        <v>26289093.91</v>
      </c>
      <c r="H43" s="13">
        <v>0</v>
      </c>
      <c r="I43" s="20" t="str">
        <f t="shared" si="7"/>
        <v>B125</v>
      </c>
      <c r="J43">
        <f t="shared" si="8"/>
        <v>125</v>
      </c>
      <c r="K43" s="28" t="str">
        <f t="shared" ca="1" si="0"/>
        <v>INSTITUTO DE LA INFRAESTRUCTURA FÍSICA EDUCATIVA DEL ESTADO DE MICHOACÁN</v>
      </c>
      <c r="L43">
        <f t="shared" ca="1" si="1"/>
        <v>394191465</v>
      </c>
      <c r="M43">
        <f t="shared" ca="1" si="2"/>
        <v>149770695.84</v>
      </c>
      <c r="N43">
        <f t="shared" ca="1" si="3"/>
        <v>543962160.84000003</v>
      </c>
      <c r="O43">
        <f t="shared" ca="1" si="4"/>
        <v>398810539.19999999</v>
      </c>
      <c r="P43">
        <f t="shared" ca="1" si="5"/>
        <v>384090544.19999999</v>
      </c>
      <c r="Q43">
        <f t="shared" ca="1" si="6"/>
        <v>145151621.63999999</v>
      </c>
    </row>
    <row r="44" spans="1:17">
      <c r="A44" s="4" t="s">
        <v>102</v>
      </c>
      <c r="B44" s="4" t="s">
        <v>58</v>
      </c>
      <c r="C44" s="24">
        <v>85214411</v>
      </c>
      <c r="D44" s="14">
        <v>-6422291.0199999996</v>
      </c>
      <c r="E44" s="24">
        <v>78792119.980000004</v>
      </c>
      <c r="F44" s="14">
        <v>78792119.980000004</v>
      </c>
      <c r="G44" s="14">
        <v>64061066.479999997</v>
      </c>
      <c r="H44" s="13">
        <v>0</v>
      </c>
      <c r="I44" s="20" t="str">
        <f t="shared" si="7"/>
        <v>B126</v>
      </c>
      <c r="J44">
        <f t="shared" si="8"/>
        <v>126</v>
      </c>
      <c r="K44" s="28" t="str">
        <f t="shared" ca="1" si="0"/>
        <v>UNIVERSIDAD DE LA CIÉNEGA DEL ESTADO DE MICHOACÁN DE OCAMPO</v>
      </c>
      <c r="L44">
        <f t="shared" ca="1" si="1"/>
        <v>35957194</v>
      </c>
      <c r="M44">
        <f t="shared" ca="1" si="2"/>
        <v>2433069.79</v>
      </c>
      <c r="N44">
        <f t="shared" ca="1" si="3"/>
        <v>38390263.789999999</v>
      </c>
      <c r="O44">
        <f t="shared" ca="1" si="4"/>
        <v>38366745.560000002</v>
      </c>
      <c r="P44">
        <f t="shared" ca="1" si="5"/>
        <v>30176271.559999999</v>
      </c>
      <c r="Q44">
        <f t="shared" ca="1" si="6"/>
        <v>23518.23</v>
      </c>
    </row>
    <row r="45" spans="1:17">
      <c r="A45" s="4" t="s">
        <v>102</v>
      </c>
      <c r="B45" s="4" t="s">
        <v>59</v>
      </c>
      <c r="C45" s="24">
        <v>59086911</v>
      </c>
      <c r="D45" s="14">
        <v>-4499753.75</v>
      </c>
      <c r="E45" s="24">
        <v>54587157.25</v>
      </c>
      <c r="F45" s="14">
        <v>54587157.25</v>
      </c>
      <c r="G45" s="14">
        <v>33580478.280000001</v>
      </c>
      <c r="H45" s="13">
        <v>0</v>
      </c>
      <c r="I45" s="20" t="str">
        <f t="shared" si="7"/>
        <v>B127</v>
      </c>
      <c r="J45">
        <f t="shared" si="8"/>
        <v>127</v>
      </c>
      <c r="K45" s="28" t="str">
        <f t="shared" ca="1" si="0"/>
        <v>ALMACENES, SERVICIOS Y TRANSPORTES EXTRAORDINARIOS A COMITÉS AGROPECUARIOS DEL ESTADO DE MICHOACÁN S.A. DE C.V. DE I. P.</v>
      </c>
      <c r="L45">
        <f t="shared" ca="1" si="1"/>
        <v>0</v>
      </c>
      <c r="M45">
        <f t="shared" ca="1" si="2"/>
        <v>398193.55</v>
      </c>
      <c r="N45">
        <f t="shared" ca="1" si="3"/>
        <v>398193.55</v>
      </c>
      <c r="O45">
        <f t="shared" ca="1" si="4"/>
        <v>398193.55</v>
      </c>
      <c r="P45">
        <f t="shared" ca="1" si="5"/>
        <v>398133.72</v>
      </c>
      <c r="Q45">
        <f t="shared" ca="1" si="6"/>
        <v>0</v>
      </c>
    </row>
    <row r="46" spans="1:17">
      <c r="A46" s="4" t="s">
        <v>102</v>
      </c>
      <c r="B46" s="4" t="s">
        <v>60</v>
      </c>
      <c r="C46" s="24">
        <v>454516867</v>
      </c>
      <c r="D46" s="14">
        <v>232257178.91</v>
      </c>
      <c r="E46" s="24">
        <v>686774045.90999997</v>
      </c>
      <c r="F46" s="14">
        <v>686774045.90999997</v>
      </c>
      <c r="G46" s="14">
        <v>553392037.10000002</v>
      </c>
      <c r="H46" s="13">
        <v>0</v>
      </c>
      <c r="I46" s="20" t="str">
        <f t="shared" si="7"/>
        <v>B128</v>
      </c>
      <c r="J46">
        <f t="shared" si="8"/>
        <v>128</v>
      </c>
      <c r="K46" s="28" t="str">
        <f t="shared" ca="1" si="0"/>
        <v>CENTRO ESTATAL DE CERTIFICACIÓN, ACREDITACIÓN Y CONTROL DE CONFIANZA</v>
      </c>
      <c r="L46">
        <f t="shared" ca="1" si="1"/>
        <v>0</v>
      </c>
      <c r="M46">
        <f t="shared" ca="1" si="2"/>
        <v>965357.16</v>
      </c>
      <c r="N46">
        <f t="shared" ca="1" si="3"/>
        <v>965357.16</v>
      </c>
      <c r="O46">
        <f t="shared" ca="1" si="4"/>
        <v>965357.16</v>
      </c>
      <c r="P46">
        <f t="shared" ca="1" si="5"/>
        <v>918058.41</v>
      </c>
      <c r="Q46">
        <f t="shared" ca="1" si="6"/>
        <v>0</v>
      </c>
    </row>
    <row r="47" spans="1:17">
      <c r="A47" s="4" t="s">
        <v>102</v>
      </c>
      <c r="B47" s="4" t="s">
        <v>61</v>
      </c>
      <c r="C47" s="24">
        <v>68838731</v>
      </c>
      <c r="D47" s="14">
        <v>-4421985</v>
      </c>
      <c r="E47" s="24">
        <v>64416746</v>
      </c>
      <c r="F47" s="14">
        <v>64416746</v>
      </c>
      <c r="G47" s="14">
        <v>61867533</v>
      </c>
      <c r="H47" s="13">
        <v>0</v>
      </c>
      <c r="I47" s="20" t="str">
        <f t="shared" si="7"/>
        <v>B129</v>
      </c>
      <c r="J47">
        <f t="shared" si="8"/>
        <v>129</v>
      </c>
      <c r="K47" s="28" t="str">
        <f t="shared" ca="1" si="0"/>
        <v>UNIVERSIDAD INTERCULTURAL INDÍGENA DE MICHOACÁN</v>
      </c>
      <c r="L47">
        <f t="shared" ca="1" si="1"/>
        <v>17588333</v>
      </c>
      <c r="M47">
        <f t="shared" ca="1" si="2"/>
        <v>11837903.619999999</v>
      </c>
      <c r="N47">
        <f t="shared" ca="1" si="3"/>
        <v>29426236.620000001</v>
      </c>
      <c r="O47">
        <f t="shared" ca="1" si="4"/>
        <v>29426236.32</v>
      </c>
      <c r="P47">
        <f t="shared" ca="1" si="5"/>
        <v>26395870.780000001</v>
      </c>
      <c r="Q47">
        <f t="shared" ca="1" si="6"/>
        <v>0.3</v>
      </c>
    </row>
    <row r="48" spans="1:17">
      <c r="A48" s="4" t="s">
        <v>102</v>
      </c>
      <c r="B48" s="4" t="s">
        <v>62</v>
      </c>
      <c r="C48" s="24">
        <v>32381339</v>
      </c>
      <c r="D48" s="14">
        <v>801518</v>
      </c>
      <c r="E48" s="24">
        <v>33182857</v>
      </c>
      <c r="F48" s="14">
        <v>33182857</v>
      </c>
      <c r="G48" s="14">
        <v>30484416</v>
      </c>
      <c r="H48" s="13">
        <v>0</v>
      </c>
      <c r="I48" s="20" t="str">
        <f t="shared" si="7"/>
        <v>B130</v>
      </c>
      <c r="J48">
        <f t="shared" si="8"/>
        <v>130</v>
      </c>
      <c r="K48" s="28" t="str">
        <f t="shared" ca="1" si="0"/>
        <v>TRIBUNAL DE CONCILIACIÓN Y ARBITRAJE</v>
      </c>
      <c r="L48">
        <f t="shared" ca="1" si="1"/>
        <v>0</v>
      </c>
      <c r="M48">
        <f t="shared" ca="1" si="2"/>
        <v>969508.49</v>
      </c>
      <c r="N48">
        <f t="shared" ca="1" si="3"/>
        <v>969508.49</v>
      </c>
      <c r="O48">
        <f t="shared" ca="1" si="4"/>
        <v>969508.49</v>
      </c>
      <c r="P48">
        <f t="shared" ca="1" si="5"/>
        <v>764248.41</v>
      </c>
      <c r="Q48">
        <f t="shared" ca="1" si="6"/>
        <v>0</v>
      </c>
    </row>
    <row r="49" spans="1:17">
      <c r="A49" s="4" t="s">
        <v>102</v>
      </c>
      <c r="B49" s="4" t="s">
        <v>63</v>
      </c>
      <c r="C49" s="24">
        <v>377073474</v>
      </c>
      <c r="D49" s="14">
        <v>51907800.810000002</v>
      </c>
      <c r="E49" s="24">
        <v>428981274.81</v>
      </c>
      <c r="F49" s="14">
        <v>428981274.81</v>
      </c>
      <c r="G49" s="14">
        <v>358341025.81</v>
      </c>
      <c r="H49" s="13">
        <v>0</v>
      </c>
      <c r="I49" s="20" t="str">
        <f t="shared" si="7"/>
        <v>B131</v>
      </c>
      <c r="J49">
        <f t="shared" si="8"/>
        <v>131</v>
      </c>
      <c r="K49" s="28" t="str">
        <f t="shared" ca="1" si="0"/>
        <v>JUNTA LOCAL DE CONCILIACIÓN Y ARBITRAJE</v>
      </c>
      <c r="L49">
        <f t="shared" ca="1" si="1"/>
        <v>0</v>
      </c>
      <c r="M49">
        <f t="shared" ca="1" si="2"/>
        <v>7047620.4800000004</v>
      </c>
      <c r="N49">
        <f t="shared" ca="1" si="3"/>
        <v>7047620.4800000004</v>
      </c>
      <c r="O49">
        <f t="shared" ca="1" si="4"/>
        <v>7047620.4800000004</v>
      </c>
      <c r="P49">
        <f t="shared" ca="1" si="5"/>
        <v>6129172.0499999998</v>
      </c>
      <c r="Q49">
        <f t="shared" ca="1" si="6"/>
        <v>0</v>
      </c>
    </row>
    <row r="50" spans="1:17">
      <c r="A50" s="4" t="s">
        <v>102</v>
      </c>
      <c r="B50" s="4" t="s">
        <v>107</v>
      </c>
      <c r="C50" s="24">
        <v>60359038</v>
      </c>
      <c r="D50" s="14">
        <v>25314110.219999999</v>
      </c>
      <c r="E50" s="24">
        <v>85673148.219999999</v>
      </c>
      <c r="F50" s="14">
        <v>85673148.219999999</v>
      </c>
      <c r="G50" s="14">
        <v>85673148.219999999</v>
      </c>
      <c r="H50" s="13">
        <v>0</v>
      </c>
      <c r="I50" s="20" t="str">
        <f t="shared" si="7"/>
        <v>B132</v>
      </c>
      <c r="J50">
        <f t="shared" si="8"/>
        <v>132</v>
      </c>
      <c r="K50" s="28" t="str">
        <f t="shared" ca="1" si="0"/>
        <v>JUNTA DE CAMINOS DEL ESTADO DE MICHOACÁN</v>
      </c>
      <c r="L50">
        <f t="shared" ca="1" si="1"/>
        <v>51633452</v>
      </c>
      <c r="M50">
        <f t="shared" ca="1" si="2"/>
        <v>0</v>
      </c>
      <c r="N50">
        <f t="shared" ca="1" si="3"/>
        <v>51633452</v>
      </c>
      <c r="O50">
        <f t="shared" ca="1" si="4"/>
        <v>51633452</v>
      </c>
      <c r="P50">
        <f t="shared" ca="1" si="5"/>
        <v>51633452</v>
      </c>
      <c r="Q50">
        <f t="shared" ca="1" si="6"/>
        <v>0</v>
      </c>
    </row>
    <row r="51" spans="1:17">
      <c r="A51" s="4" t="s">
        <v>102</v>
      </c>
      <c r="B51" s="4" t="s">
        <v>89</v>
      </c>
      <c r="C51" s="24">
        <v>37684634</v>
      </c>
      <c r="D51" s="14">
        <v>5873202.3200000003</v>
      </c>
      <c r="E51" s="24">
        <v>43557836.32</v>
      </c>
      <c r="F51" s="14">
        <v>43557836.32</v>
      </c>
      <c r="G51" s="14">
        <v>36215729</v>
      </c>
      <c r="H51" s="13">
        <v>0</v>
      </c>
      <c r="I51" s="20" t="str">
        <f t="shared" si="7"/>
        <v>B133</v>
      </c>
      <c r="J51">
        <f t="shared" si="8"/>
        <v>133</v>
      </c>
      <c r="K51" s="28" t="str">
        <f t="shared" ca="1" si="0"/>
        <v>JUNTA DE ASISTENCIA PRIVADA DEL ESTADO DE MICHOACÁN DE OCAMPO</v>
      </c>
      <c r="L51">
        <f t="shared" ca="1" si="1"/>
        <v>0</v>
      </c>
      <c r="M51">
        <f t="shared" ca="1" si="2"/>
        <v>536080.57999999996</v>
      </c>
      <c r="N51">
        <f t="shared" ca="1" si="3"/>
        <v>536080.57999999996</v>
      </c>
      <c r="O51">
        <f t="shared" ca="1" si="4"/>
        <v>536080.57999999996</v>
      </c>
      <c r="P51">
        <f t="shared" ca="1" si="5"/>
        <v>523748.47</v>
      </c>
      <c r="Q51">
        <f t="shared" ca="1" si="6"/>
        <v>0</v>
      </c>
    </row>
    <row r="52" spans="1:17">
      <c r="A52" s="4" t="s">
        <v>102</v>
      </c>
      <c r="B52" s="4" t="s">
        <v>64</v>
      </c>
      <c r="C52" s="24">
        <v>35957194</v>
      </c>
      <c r="D52" s="13">
        <v>0</v>
      </c>
      <c r="E52" s="24">
        <v>35957194</v>
      </c>
      <c r="F52" s="14">
        <v>35957194</v>
      </c>
      <c r="G52" s="14">
        <v>34627338</v>
      </c>
      <c r="H52" s="13">
        <v>0</v>
      </c>
      <c r="I52" s="20" t="str">
        <f t="shared" si="7"/>
        <v>B134</v>
      </c>
      <c r="J52">
        <f t="shared" si="8"/>
        <v>134</v>
      </c>
      <c r="K52" s="28" t="str">
        <f t="shared" ca="1" si="0"/>
        <v>COMISIÓN ESTATAL DE DERECHOS HUMANOS</v>
      </c>
      <c r="L52">
        <f t="shared" ca="1" si="1"/>
        <v>0</v>
      </c>
      <c r="M52">
        <f t="shared" ca="1" si="2"/>
        <v>2091164.18</v>
      </c>
      <c r="N52">
        <f t="shared" ca="1" si="3"/>
        <v>2091164.18</v>
      </c>
      <c r="O52">
        <f t="shared" ca="1" si="4"/>
        <v>2091164.18</v>
      </c>
      <c r="P52">
        <f t="shared" ca="1" si="5"/>
        <v>2048764.8</v>
      </c>
      <c r="Q52">
        <f t="shared" ca="1" si="6"/>
        <v>0</v>
      </c>
    </row>
    <row r="53" spans="1:17">
      <c r="A53" s="4" t="s">
        <v>102</v>
      </c>
      <c r="B53" s="4" t="s">
        <v>65</v>
      </c>
      <c r="C53" s="24">
        <v>5855891</v>
      </c>
      <c r="D53" s="14">
        <v>-2516113.87</v>
      </c>
      <c r="E53" s="24">
        <v>3339777.13</v>
      </c>
      <c r="F53" s="14">
        <v>3339777.13</v>
      </c>
      <c r="G53" s="14">
        <v>3107213.04</v>
      </c>
      <c r="H53" s="13">
        <v>0</v>
      </c>
      <c r="I53" s="20" t="str">
        <f t="shared" si="7"/>
        <v>B135</v>
      </c>
      <c r="J53">
        <f t="shared" si="8"/>
        <v>135</v>
      </c>
      <c r="K53" s="28" t="str">
        <f t="shared" ca="1" si="0"/>
        <v>COMISIÓN ESTATAL PARA EL DESARROLLO DE PUEBLOS INDÍGENAS</v>
      </c>
      <c r="L53">
        <f t="shared" ca="1" si="1"/>
        <v>0</v>
      </c>
      <c r="M53">
        <f t="shared" ca="1" si="2"/>
        <v>20668719.289999999</v>
      </c>
      <c r="N53">
        <f t="shared" ca="1" si="3"/>
        <v>20668719.289999999</v>
      </c>
      <c r="O53">
        <f t="shared" ca="1" si="4"/>
        <v>20668719.289999999</v>
      </c>
      <c r="P53">
        <f t="shared" ca="1" si="5"/>
        <v>20224986.34</v>
      </c>
      <c r="Q53">
        <f t="shared" ca="1" si="6"/>
        <v>0</v>
      </c>
    </row>
    <row r="54" spans="1:17">
      <c r="A54" s="4" t="s">
        <v>102</v>
      </c>
      <c r="B54" s="4" t="s">
        <v>108</v>
      </c>
      <c r="C54" s="24">
        <v>35307786</v>
      </c>
      <c r="D54" s="14">
        <v>443052.48</v>
      </c>
      <c r="E54" s="24">
        <v>35750838.479999997</v>
      </c>
      <c r="F54" s="14">
        <v>35750838.479999997</v>
      </c>
      <c r="G54" s="14">
        <v>19027493.140000001</v>
      </c>
      <c r="H54" s="13">
        <v>0</v>
      </c>
      <c r="I54" s="20" t="str">
        <f t="shared" si="7"/>
        <v>B136</v>
      </c>
      <c r="J54">
        <f t="shared" si="8"/>
        <v>136</v>
      </c>
      <c r="K54" s="28" t="str">
        <f t="shared" ca="1" si="0"/>
        <v>INSTITUTO DE PLANEACIÓN DEL ESTADO DE MICHOACÁN</v>
      </c>
      <c r="L54">
        <f t="shared" ca="1" si="1"/>
        <v>0</v>
      </c>
      <c r="M54">
        <f t="shared" ca="1" si="2"/>
        <v>7750297.0599999996</v>
      </c>
      <c r="N54">
        <f t="shared" ca="1" si="3"/>
        <v>7750297.0599999996</v>
      </c>
      <c r="O54">
        <f t="shared" ca="1" si="4"/>
        <v>7750297.0599999996</v>
      </c>
      <c r="P54">
        <f t="shared" ca="1" si="5"/>
        <v>7535843.4699999997</v>
      </c>
      <c r="Q54">
        <f t="shared" ca="1" si="6"/>
        <v>0</v>
      </c>
    </row>
    <row r="55" spans="1:17">
      <c r="A55" s="4" t="s">
        <v>102</v>
      </c>
      <c r="B55" s="4" t="s">
        <v>66</v>
      </c>
      <c r="C55" s="24">
        <v>17588333</v>
      </c>
      <c r="D55" s="14">
        <v>5999998</v>
      </c>
      <c r="E55" s="24">
        <v>23588331</v>
      </c>
      <c r="F55" s="14">
        <v>23588331</v>
      </c>
      <c r="G55" s="14">
        <v>22048562.25</v>
      </c>
      <c r="H55" s="13">
        <v>0</v>
      </c>
      <c r="I55" s="20" t="str">
        <f t="shared" si="7"/>
        <v>B137</v>
      </c>
      <c r="J55">
        <f t="shared" si="8"/>
        <v>137</v>
      </c>
      <c r="K55" s="28" t="str">
        <f t="shared" ca="1" si="0"/>
        <v>COMISIÓN ESTATAL DEL AGUA Y GESTIÓN DE CUENCAS</v>
      </c>
      <c r="L55">
        <f t="shared" ca="1" si="1"/>
        <v>150645665</v>
      </c>
      <c r="M55">
        <f t="shared" ca="1" si="2"/>
        <v>90115444.549999997</v>
      </c>
      <c r="N55">
        <f t="shared" ca="1" si="3"/>
        <v>240761109.55000001</v>
      </c>
      <c r="O55">
        <f t="shared" ca="1" si="4"/>
        <v>240761109.55000001</v>
      </c>
      <c r="P55">
        <f t="shared" ca="1" si="5"/>
        <v>227680692.47</v>
      </c>
      <c r="Q55">
        <f t="shared" ca="1" si="6"/>
        <v>0</v>
      </c>
    </row>
    <row r="56" spans="1:17">
      <c r="A56" s="4" t="s">
        <v>102</v>
      </c>
      <c r="B56" s="4" t="s">
        <v>67</v>
      </c>
      <c r="C56" s="24">
        <v>11236987</v>
      </c>
      <c r="D56" s="14">
        <v>1455662.53</v>
      </c>
      <c r="E56" s="24">
        <v>12692649.529999999</v>
      </c>
      <c r="F56" s="14">
        <v>12692649.529999999</v>
      </c>
      <c r="G56" s="14">
        <v>11054165.83</v>
      </c>
      <c r="H56" s="13">
        <v>0</v>
      </c>
      <c r="I56" s="20" t="str">
        <f t="shared" si="7"/>
        <v>B138</v>
      </c>
      <c r="J56">
        <f t="shared" si="8"/>
        <v>138</v>
      </c>
      <c r="K56" s="28" t="str">
        <f t="shared" ca="1" si="0"/>
        <v>COMITÉ DE ADQUISICIONES DEL PODER EJECUTIVO</v>
      </c>
      <c r="L56">
        <f t="shared" ca="1" si="1"/>
        <v>0</v>
      </c>
      <c r="M56">
        <f t="shared" ca="1" si="2"/>
        <v>1260372.56</v>
      </c>
      <c r="N56">
        <f t="shared" ca="1" si="3"/>
        <v>1260372.56</v>
      </c>
      <c r="O56">
        <f t="shared" ca="1" si="4"/>
        <v>1260372.56</v>
      </c>
      <c r="P56">
        <f t="shared" ca="1" si="5"/>
        <v>1235639.42</v>
      </c>
      <c r="Q56">
        <f t="shared" ca="1" si="6"/>
        <v>0</v>
      </c>
    </row>
    <row r="57" spans="1:17">
      <c r="A57" s="4" t="s">
        <v>102</v>
      </c>
      <c r="B57" s="4" t="s">
        <v>68</v>
      </c>
      <c r="C57" s="24">
        <v>4948806</v>
      </c>
      <c r="D57" s="14">
        <v>461739.11</v>
      </c>
      <c r="E57" s="24">
        <v>5410545.1100000003</v>
      </c>
      <c r="F57" s="14">
        <v>5410545.1100000003</v>
      </c>
      <c r="G57" s="14">
        <v>5391045.1100000003</v>
      </c>
      <c r="H57" s="13">
        <v>0</v>
      </c>
      <c r="I57" s="20" t="str">
        <f t="shared" si="7"/>
        <v>B139</v>
      </c>
      <c r="J57">
        <f t="shared" si="8"/>
        <v>139</v>
      </c>
      <c r="K57" s="28" t="str">
        <f t="shared" ca="1" si="0"/>
        <v>INSTITUTO DE DEFENSORÍA PÚBLICA DEL ESTADO DE MICHOACÁN</v>
      </c>
      <c r="L57">
        <f t="shared" ca="1" si="1"/>
        <v>0</v>
      </c>
      <c r="M57">
        <f t="shared" ca="1" si="2"/>
        <v>11667076.039999999</v>
      </c>
      <c r="N57">
        <f t="shared" ca="1" si="3"/>
        <v>11667076.039999999</v>
      </c>
      <c r="O57">
        <f t="shared" ca="1" si="4"/>
        <v>11667076.039999999</v>
      </c>
      <c r="P57">
        <f t="shared" ca="1" si="5"/>
        <v>11529474.35</v>
      </c>
      <c r="Q57">
        <f t="shared" ca="1" si="6"/>
        <v>0</v>
      </c>
    </row>
    <row r="58" spans="1:17">
      <c r="A58" s="4" t="s">
        <v>102</v>
      </c>
      <c r="B58" s="4" t="s">
        <v>69</v>
      </c>
      <c r="C58" s="24">
        <v>55514649</v>
      </c>
      <c r="D58" s="14">
        <v>-8458512.9600000009</v>
      </c>
      <c r="E58" s="24">
        <v>47056136.039999999</v>
      </c>
      <c r="F58" s="14">
        <v>47056136.039999999</v>
      </c>
      <c r="G58" s="14">
        <v>40599999.530000001</v>
      </c>
      <c r="H58" s="13">
        <v>0</v>
      </c>
      <c r="I58" s="20" t="str">
        <f t="shared" si="7"/>
        <v>B140</v>
      </c>
      <c r="J58">
        <f t="shared" si="8"/>
        <v>140</v>
      </c>
      <c r="K58" s="28" t="str">
        <f t="shared" ca="1" si="0"/>
        <v>INSTITUTO ESTATAL DE ESTUDIOS SUPERIORES EN SEGURIDAD Y PROFESIONALIZACIÓN POLICIAL DEL ESTADO DE MICHOACÁN</v>
      </c>
      <c r="L58">
        <f t="shared" ca="1" si="1"/>
        <v>0</v>
      </c>
      <c r="M58">
        <f t="shared" ca="1" si="2"/>
        <v>2924488.17</v>
      </c>
      <c r="N58">
        <f t="shared" ca="1" si="3"/>
        <v>2924488.17</v>
      </c>
      <c r="O58">
        <f t="shared" ca="1" si="4"/>
        <v>2924488.17</v>
      </c>
      <c r="P58">
        <f t="shared" ca="1" si="5"/>
        <v>2775218.74</v>
      </c>
      <c r="Q58">
        <f t="shared" ca="1" si="6"/>
        <v>0</v>
      </c>
    </row>
    <row r="59" spans="1:17">
      <c r="A59" s="4" t="s">
        <v>102</v>
      </c>
      <c r="B59" s="4" t="s">
        <v>70</v>
      </c>
      <c r="C59" s="24">
        <v>130469461</v>
      </c>
      <c r="D59" s="14">
        <v>-530969.26</v>
      </c>
      <c r="E59" s="24">
        <v>129938491.73999999</v>
      </c>
      <c r="F59" s="14">
        <v>129938491.73999999</v>
      </c>
      <c r="G59" s="14">
        <v>126227258.68000001</v>
      </c>
      <c r="H59" s="13">
        <v>0</v>
      </c>
      <c r="I59" s="20" t="str">
        <f t="shared" si="7"/>
        <v>B141</v>
      </c>
      <c r="J59">
        <f t="shared" si="8"/>
        <v>141</v>
      </c>
      <c r="K59" s="28" t="str">
        <f t="shared" ca="1" si="0"/>
        <v>COMISIÓN EJECUTIVA ESTATAL DE ATENCIÓN A VÍCTIMAS</v>
      </c>
      <c r="L59">
        <f t="shared" ca="1" si="1"/>
        <v>0</v>
      </c>
      <c r="M59">
        <f t="shared" ca="1" si="2"/>
        <v>4840676.09</v>
      </c>
      <c r="N59">
        <f t="shared" ca="1" si="3"/>
        <v>4840676.09</v>
      </c>
      <c r="O59">
        <f t="shared" ca="1" si="4"/>
        <v>4840676.09</v>
      </c>
      <c r="P59">
        <f t="shared" ca="1" si="5"/>
        <v>4624686.47</v>
      </c>
      <c r="Q59">
        <f t="shared" ca="1" si="6"/>
        <v>0</v>
      </c>
    </row>
    <row r="60" spans="1:17">
      <c r="A60" s="4" t="s">
        <v>102</v>
      </c>
      <c r="B60" s="4" t="s">
        <v>71</v>
      </c>
      <c r="C60" s="24">
        <v>8047216</v>
      </c>
      <c r="D60" s="14">
        <v>-325338.23999999999</v>
      </c>
      <c r="E60" s="24">
        <v>7721877.7599999998</v>
      </c>
      <c r="F60" s="14">
        <v>7721877.7599999998</v>
      </c>
      <c r="G60" s="14">
        <v>6158578.4900000002</v>
      </c>
      <c r="H60" s="13">
        <v>0</v>
      </c>
      <c r="I60" s="20" t="str">
        <f t="shared" si="7"/>
        <v>B142</v>
      </c>
      <c r="J60">
        <f t="shared" si="8"/>
        <v>142</v>
      </c>
      <c r="K60" s="28" t="str">
        <f t="shared" ca="1" si="0"/>
        <v>CENTRO ESTATAL DE FOMENTO GANADERO DEL ESTADO DE MICHOACÁN DE OCAMPO</v>
      </c>
      <c r="L60">
        <f t="shared" ca="1" si="1"/>
        <v>0</v>
      </c>
      <c r="M60">
        <f t="shared" ca="1" si="2"/>
        <v>1005076.67</v>
      </c>
      <c r="N60">
        <f t="shared" ca="1" si="3"/>
        <v>1005076.67</v>
      </c>
      <c r="O60">
        <f t="shared" ca="1" si="4"/>
        <v>1005076.67</v>
      </c>
      <c r="P60">
        <f t="shared" ca="1" si="5"/>
        <v>954779.91</v>
      </c>
      <c r="Q60">
        <f t="shared" ca="1" si="6"/>
        <v>0</v>
      </c>
    </row>
    <row r="61" spans="1:17">
      <c r="A61" s="4" t="s">
        <v>102</v>
      </c>
      <c r="B61" s="4" t="s">
        <v>72</v>
      </c>
      <c r="C61" s="24">
        <v>74403238</v>
      </c>
      <c r="D61" s="14">
        <v>-774933.47</v>
      </c>
      <c r="E61" s="24">
        <v>73628304.530000001</v>
      </c>
      <c r="F61" s="14">
        <v>73628304.530000001</v>
      </c>
      <c r="G61" s="14">
        <v>62549545.119999997</v>
      </c>
      <c r="H61" s="13">
        <v>0</v>
      </c>
      <c r="I61" s="20" t="str">
        <f t="shared" si="7"/>
        <v>B143</v>
      </c>
      <c r="J61">
        <f t="shared" si="8"/>
        <v>143</v>
      </c>
      <c r="K61" s="28" t="str">
        <f t="shared" ca="1" si="0"/>
        <v>RÉGIMEN ESTATAL DE PROTECCIÓN SOCIAL EN SALUD DE MICHOACÁN DE OCAMPO</v>
      </c>
      <c r="L61">
        <f t="shared" ca="1" si="1"/>
        <v>2827535774</v>
      </c>
      <c r="M61">
        <f t="shared" ca="1" si="2"/>
        <v>107543703.70999999</v>
      </c>
      <c r="N61">
        <f t="shared" ca="1" si="3"/>
        <v>2935079477.71</v>
      </c>
      <c r="O61">
        <f t="shared" ca="1" si="4"/>
        <v>2935032191.9499998</v>
      </c>
      <c r="P61">
        <f t="shared" ca="1" si="5"/>
        <v>1752512948.75</v>
      </c>
      <c r="Q61">
        <f t="shared" ca="1" si="6"/>
        <v>47285.760000000002</v>
      </c>
    </row>
    <row r="62" spans="1:17">
      <c r="A62" s="4" t="s">
        <v>102</v>
      </c>
      <c r="B62" s="4" t="s">
        <v>109</v>
      </c>
      <c r="C62" s="24">
        <v>22409289</v>
      </c>
      <c r="D62" s="14">
        <v>-1902894.12</v>
      </c>
      <c r="E62" s="24">
        <v>20506394.879999999</v>
      </c>
      <c r="F62" s="14">
        <v>20506394.879999999</v>
      </c>
      <c r="G62" s="14">
        <v>12779682.33</v>
      </c>
      <c r="H62" s="13">
        <v>0</v>
      </c>
      <c r="I62" s="20" t="str">
        <f t="shared" si="7"/>
        <v>B144</v>
      </c>
      <c r="J62">
        <f t="shared" si="8"/>
        <v>144</v>
      </c>
      <c r="K62" s="28" t="str">
        <f t="shared" ca="1" si="0"/>
        <v>FIDEICOMISO DE PARQUES INDUSTRIALES DE MICHOACÁN</v>
      </c>
      <c r="L62">
        <f t="shared" ca="1" si="1"/>
        <v>0</v>
      </c>
      <c r="M62">
        <f t="shared" ca="1" si="2"/>
        <v>182914.79</v>
      </c>
      <c r="N62">
        <f t="shared" ca="1" si="3"/>
        <v>182914.79</v>
      </c>
      <c r="O62">
        <f t="shared" ca="1" si="4"/>
        <v>182914.79</v>
      </c>
      <c r="P62">
        <f t="shared" ca="1" si="5"/>
        <v>179289.7</v>
      </c>
      <c r="Q62">
        <f t="shared" ca="1" si="6"/>
        <v>0</v>
      </c>
    </row>
    <row r="63" spans="1:17">
      <c r="A63" s="4" t="s">
        <v>102</v>
      </c>
      <c r="B63" s="4" t="s">
        <v>73</v>
      </c>
      <c r="C63" s="24">
        <v>30100000</v>
      </c>
      <c r="D63" s="13">
        <v>0</v>
      </c>
      <c r="E63" s="24">
        <v>30100000</v>
      </c>
      <c r="F63" s="14">
        <v>30100000</v>
      </c>
      <c r="G63" s="14">
        <v>30093000</v>
      </c>
      <c r="H63" s="13">
        <v>0</v>
      </c>
      <c r="I63" s="20" t="str">
        <f t="shared" si="7"/>
        <v>B145</v>
      </c>
      <c r="J63">
        <f t="shared" si="8"/>
        <v>145</v>
      </c>
      <c r="K63" s="28" t="str">
        <f t="shared" ca="1" si="0"/>
        <v>SISTEMA INTEGRAL DE FINANCIAMIENTO PARA EL DESARROLLO DE MICHOACÁN</v>
      </c>
      <c r="L63">
        <f t="shared" ca="1" si="1"/>
        <v>0</v>
      </c>
      <c r="M63">
        <f t="shared" ca="1" si="2"/>
        <v>4822075.38</v>
      </c>
      <c r="N63">
        <f t="shared" ca="1" si="3"/>
        <v>4822075.38</v>
      </c>
      <c r="O63">
        <f t="shared" ca="1" si="4"/>
        <v>4822075.38</v>
      </c>
      <c r="P63">
        <f t="shared" ca="1" si="5"/>
        <v>4627982.41</v>
      </c>
      <c r="Q63">
        <f t="shared" ca="1" si="6"/>
        <v>0</v>
      </c>
    </row>
    <row r="64" spans="1:17">
      <c r="A64" s="4" t="s">
        <v>102</v>
      </c>
      <c r="B64" s="4" t="s">
        <v>110</v>
      </c>
      <c r="C64" s="24">
        <v>33064710</v>
      </c>
      <c r="D64" s="14">
        <v>1263087.3</v>
      </c>
      <c r="E64" s="24">
        <v>34327797.299999997</v>
      </c>
      <c r="F64" s="14">
        <v>34327797.299999997</v>
      </c>
      <c r="G64" s="14">
        <v>26429097.75</v>
      </c>
      <c r="H64" s="13">
        <v>0</v>
      </c>
      <c r="I64" s="20" t="str">
        <f t="shared" si="7"/>
        <v>B146</v>
      </c>
      <c r="J64">
        <f t="shared" si="8"/>
        <v>146</v>
      </c>
      <c r="K64" s="28" t="str">
        <f t="shared" ca="1" si="0"/>
        <v>INSTITUTO DE LA JUVENTUD MICHOACANA</v>
      </c>
      <c r="L64">
        <f t="shared" ca="1" si="1"/>
        <v>0</v>
      </c>
      <c r="M64">
        <f t="shared" ca="1" si="2"/>
        <v>4622989.5199999996</v>
      </c>
      <c r="N64">
        <f t="shared" ca="1" si="3"/>
        <v>4622989.5199999996</v>
      </c>
      <c r="O64">
        <f t="shared" ca="1" si="4"/>
        <v>4622989.5199999996</v>
      </c>
      <c r="P64">
        <f t="shared" ca="1" si="5"/>
        <v>4425231.8499999996</v>
      </c>
      <c r="Q64">
        <f t="shared" ca="1" si="6"/>
        <v>0</v>
      </c>
    </row>
    <row r="65" spans="1:17">
      <c r="A65" s="4" t="s">
        <v>102</v>
      </c>
      <c r="B65" s="4" t="s">
        <v>74</v>
      </c>
      <c r="C65" s="24">
        <v>280443621</v>
      </c>
      <c r="D65" s="14">
        <v>17575079.77</v>
      </c>
      <c r="E65" s="24">
        <v>298018700.76999998</v>
      </c>
      <c r="F65" s="14">
        <v>298018700.76999998</v>
      </c>
      <c r="G65" s="14">
        <v>77893710.640000001</v>
      </c>
      <c r="H65" s="13">
        <v>0</v>
      </c>
      <c r="I65" s="20" t="str">
        <f t="shared" si="7"/>
        <v>B147</v>
      </c>
      <c r="J65">
        <f t="shared" si="8"/>
        <v>147</v>
      </c>
      <c r="K65" s="28" t="str">
        <f t="shared" ca="1" si="0"/>
        <v>SECRETARÍA DE IGUALDAD SUSTANTIVA Y DESARROLLO DE LAS MUJERES MICHOACANAS</v>
      </c>
      <c r="L65">
        <f t="shared" ca="1" si="1"/>
        <v>0</v>
      </c>
      <c r="M65">
        <f t="shared" ca="1" si="2"/>
        <v>31514468.52</v>
      </c>
      <c r="N65">
        <f t="shared" ca="1" si="3"/>
        <v>31514468.52</v>
      </c>
      <c r="O65">
        <f t="shared" ca="1" si="4"/>
        <v>31514468.52</v>
      </c>
      <c r="P65">
        <f t="shared" ca="1" si="5"/>
        <v>28226584.539999999</v>
      </c>
      <c r="Q65">
        <f t="shared" ca="1" si="6"/>
        <v>0</v>
      </c>
    </row>
    <row r="66" spans="1:17">
      <c r="A66" s="4" t="s">
        <v>102</v>
      </c>
      <c r="B66" s="4" t="s">
        <v>75</v>
      </c>
      <c r="C66" s="24">
        <v>20247768</v>
      </c>
      <c r="D66" s="14">
        <v>-1699408.73</v>
      </c>
      <c r="E66" s="24">
        <v>18548359.27</v>
      </c>
      <c r="F66" s="14">
        <v>18548359.27</v>
      </c>
      <c r="G66" s="14">
        <v>15305485.189999999</v>
      </c>
      <c r="H66" s="13">
        <v>0</v>
      </c>
      <c r="I66" s="20" t="str">
        <f t="shared" si="7"/>
        <v>B148</v>
      </c>
      <c r="J66">
        <f t="shared" si="8"/>
        <v>148</v>
      </c>
      <c r="K66" s="28" t="str">
        <f t="shared" ca="1" si="0"/>
        <v>INSTITUTO DE CIENCIA, TECNOLOGÍA E INNOVACIÓN DEL ESTADO DE MICHOACÁN</v>
      </c>
      <c r="L66">
        <f t="shared" ca="1" si="1"/>
        <v>0</v>
      </c>
      <c r="M66">
        <f t="shared" ca="1" si="2"/>
        <v>830716.86</v>
      </c>
      <c r="N66">
        <f t="shared" ca="1" si="3"/>
        <v>830716.86</v>
      </c>
      <c r="O66">
        <f t="shared" ca="1" si="4"/>
        <v>830716.86</v>
      </c>
      <c r="P66">
        <f t="shared" ca="1" si="5"/>
        <v>816624.83</v>
      </c>
      <c r="Q66">
        <f t="shared" ca="1" si="6"/>
        <v>0</v>
      </c>
    </row>
    <row r="67" spans="1:17">
      <c r="A67" s="4" t="s">
        <v>102</v>
      </c>
      <c r="B67" s="4" t="s">
        <v>76</v>
      </c>
      <c r="C67" s="24">
        <v>4000000</v>
      </c>
      <c r="D67" s="14">
        <v>-666664</v>
      </c>
      <c r="E67" s="24">
        <v>3333336</v>
      </c>
      <c r="F67" s="14">
        <v>3333336</v>
      </c>
      <c r="G67" s="14">
        <v>3333336</v>
      </c>
      <c r="H67" s="13">
        <v>0</v>
      </c>
      <c r="I67" s="20" t="str">
        <f t="shared" si="7"/>
        <v>B149</v>
      </c>
      <c r="J67">
        <f t="shared" si="8"/>
        <v>149</v>
      </c>
      <c r="K67" s="28" t="str">
        <f t="shared" ref="K67:K130" ca="1" si="9">+INDIRECT(I67,TRUE)</f>
        <v>SECRETARÍA EJECUTIVA DEL SISTEMA ESTATAL DE PROTECCIÓN INTEGRAL DE NIÑAS, NIÑOS Y ADOLESCENTES DEL ESTADO DE MICHOACÁN</v>
      </c>
      <c r="L67">
        <f t="shared" ref="L67:L130" ca="1" si="10">+INDIRECT("C"&amp;J67,TRUE)</f>
        <v>0</v>
      </c>
      <c r="M67">
        <f t="shared" ref="M67:M130" ca="1" si="11">+INDIRECT("D"&amp;J67,TRUE)</f>
        <v>347688.84</v>
      </c>
      <c r="N67">
        <f t="shared" ref="N67:N130" ca="1" si="12">+INDIRECT("e"&amp;J67,TRUE)</f>
        <v>347688.84</v>
      </c>
      <c r="O67">
        <f t="shared" ref="O67:O130" ca="1" si="13">+INDIRECT("f"&amp;J67,TRUE)</f>
        <v>347688.84</v>
      </c>
      <c r="P67">
        <f t="shared" ref="P67:P130" ca="1" si="14">+INDIRECT("g"&amp;J67,TRUE)</f>
        <v>338241.44</v>
      </c>
      <c r="Q67">
        <f t="shared" ref="Q67:Q130" ca="1" si="15">+INDIRECT("h"&amp;J67,TRUE)</f>
        <v>0</v>
      </c>
    </row>
    <row r="68" spans="1:17">
      <c r="A68" s="4" t="s">
        <v>102</v>
      </c>
      <c r="B68" s="4" t="s">
        <v>77</v>
      </c>
      <c r="C68" s="24">
        <v>4000000</v>
      </c>
      <c r="D68" s="14">
        <v>-18836</v>
      </c>
      <c r="E68" s="24">
        <v>3981164</v>
      </c>
      <c r="F68" s="14">
        <v>3981164</v>
      </c>
      <c r="G68" s="14">
        <v>3638422</v>
      </c>
      <c r="H68" s="13">
        <v>0</v>
      </c>
      <c r="I68" s="20" t="str">
        <f t="shared" ref="I68:I131" si="16">+"B"&amp;(J67+1)</f>
        <v>B150</v>
      </c>
      <c r="J68">
        <f t="shared" ref="J68:J131" si="17">+J67+1</f>
        <v>150</v>
      </c>
      <c r="K68" s="28" t="str">
        <f t="shared" ca="1" si="9"/>
        <v>CONSEJO ESTATAL PARA PREVENIR Y ELIMINAR LA DISCRIMINACIÓN Y LA VIOLENCIA</v>
      </c>
      <c r="L68">
        <f t="shared" ca="1" si="10"/>
        <v>0</v>
      </c>
      <c r="M68">
        <f t="shared" ca="1" si="11"/>
        <v>509199.47</v>
      </c>
      <c r="N68">
        <f t="shared" ca="1" si="12"/>
        <v>509199.47</v>
      </c>
      <c r="O68">
        <f t="shared" ca="1" si="13"/>
        <v>509199.47</v>
      </c>
      <c r="P68">
        <f t="shared" ca="1" si="14"/>
        <v>495183.68</v>
      </c>
      <c r="Q68">
        <f t="shared" ca="1" si="15"/>
        <v>0</v>
      </c>
    </row>
    <row r="69" spans="1:17">
      <c r="A69" s="4" t="s">
        <v>102</v>
      </c>
      <c r="B69" s="4" t="s">
        <v>78</v>
      </c>
      <c r="C69" s="24">
        <v>102604451</v>
      </c>
      <c r="D69" s="14">
        <v>-27661409.039999999</v>
      </c>
      <c r="E69" s="24">
        <v>74943041.959999993</v>
      </c>
      <c r="F69" s="14">
        <v>74943041.959999993</v>
      </c>
      <c r="G69" s="14">
        <v>68513506.469999999</v>
      </c>
      <c r="H69" s="13">
        <v>0</v>
      </c>
      <c r="I69" s="20" t="str">
        <f t="shared" si="16"/>
        <v>B151</v>
      </c>
      <c r="J69">
        <f t="shared" si="17"/>
        <v>151</v>
      </c>
      <c r="K69" s="28" t="str">
        <f t="shared" ca="1" si="9"/>
        <v>COORDINACIÓN DEL SISTEMA PENITENCIARIO DEL ESTADO DE MICHOACÁN DE OCAMPO</v>
      </c>
      <c r="L69">
        <f t="shared" ca="1" si="10"/>
        <v>0</v>
      </c>
      <c r="M69">
        <f t="shared" ca="1" si="11"/>
        <v>158657503.56</v>
      </c>
      <c r="N69">
        <f t="shared" ca="1" si="12"/>
        <v>158657503.56</v>
      </c>
      <c r="O69">
        <f t="shared" ca="1" si="13"/>
        <v>158657503.56</v>
      </c>
      <c r="P69">
        <f t="shared" ca="1" si="14"/>
        <v>124056240.66</v>
      </c>
      <c r="Q69">
        <f t="shared" ca="1" si="15"/>
        <v>0</v>
      </c>
    </row>
    <row r="70" spans="1:17">
      <c r="A70" s="4" t="s">
        <v>102</v>
      </c>
      <c r="B70" s="4" t="s">
        <v>79</v>
      </c>
      <c r="C70" s="24">
        <v>29835754</v>
      </c>
      <c r="D70" s="14">
        <v>-2771165.53</v>
      </c>
      <c r="E70" s="24">
        <v>27064588.469999999</v>
      </c>
      <c r="F70" s="14">
        <v>27064588.469999999</v>
      </c>
      <c r="G70" s="14">
        <v>11066580.16</v>
      </c>
      <c r="H70" s="13">
        <v>0</v>
      </c>
      <c r="I70" s="20" t="str">
        <f t="shared" si="16"/>
        <v>B152</v>
      </c>
      <c r="J70">
        <f t="shared" si="17"/>
        <v>152</v>
      </c>
      <c r="K70" s="28">
        <f t="shared" ca="1" si="9"/>
        <v>0</v>
      </c>
      <c r="L70">
        <f t="shared" ca="1" si="10"/>
        <v>0</v>
      </c>
      <c r="M70">
        <f t="shared" ca="1" si="11"/>
        <v>0</v>
      </c>
      <c r="N70">
        <f t="shared" ca="1" si="12"/>
        <v>0</v>
      </c>
      <c r="O70">
        <f t="shared" ca="1" si="13"/>
        <v>0</v>
      </c>
      <c r="P70">
        <f t="shared" ca="1" si="14"/>
        <v>0</v>
      </c>
      <c r="Q70">
        <f t="shared" ca="1" si="15"/>
        <v>0</v>
      </c>
    </row>
    <row r="71" spans="1:17">
      <c r="A71" s="4" t="s">
        <v>102</v>
      </c>
      <c r="B71" s="4" t="s">
        <v>80</v>
      </c>
      <c r="C71" s="24">
        <v>42915385</v>
      </c>
      <c r="D71" s="14">
        <v>-9175441.3300000001</v>
      </c>
      <c r="E71" s="24">
        <v>33739943.670000002</v>
      </c>
      <c r="F71" s="14">
        <v>33739943.670000002</v>
      </c>
      <c r="G71" s="14">
        <v>28076289.969999999</v>
      </c>
      <c r="H71" s="13">
        <v>0</v>
      </c>
      <c r="I71" s="20" t="str">
        <f t="shared" si="16"/>
        <v>B153</v>
      </c>
      <c r="J71">
        <f t="shared" si="17"/>
        <v>153</v>
      </c>
      <c r="K71" s="28">
        <f t="shared" ca="1" si="9"/>
        <v>0</v>
      </c>
      <c r="L71">
        <f t="shared" ca="1" si="10"/>
        <v>0</v>
      </c>
      <c r="M71">
        <f t="shared" ca="1" si="11"/>
        <v>0</v>
      </c>
      <c r="N71">
        <f t="shared" ca="1" si="12"/>
        <v>0</v>
      </c>
      <c r="O71">
        <f t="shared" ca="1" si="13"/>
        <v>0</v>
      </c>
      <c r="P71">
        <f t="shared" ca="1" si="14"/>
        <v>0</v>
      </c>
      <c r="Q71">
        <f t="shared" ca="1" si="15"/>
        <v>0</v>
      </c>
    </row>
    <row r="72" spans="1:17">
      <c r="A72" s="4" t="s">
        <v>102</v>
      </c>
      <c r="B72" s="4" t="s">
        <v>111</v>
      </c>
      <c r="C72" s="24">
        <v>59493669</v>
      </c>
      <c r="D72" s="14">
        <v>-18236324</v>
      </c>
      <c r="E72" s="24">
        <v>41257345</v>
      </c>
      <c r="F72" s="14">
        <v>41257345</v>
      </c>
      <c r="G72" s="14">
        <v>11631672.6</v>
      </c>
      <c r="H72" s="13">
        <v>0</v>
      </c>
      <c r="I72" s="20" t="str">
        <f t="shared" si="16"/>
        <v>B154</v>
      </c>
      <c r="J72">
        <f t="shared" si="17"/>
        <v>154</v>
      </c>
      <c r="K72" s="28">
        <f t="shared" ca="1" si="9"/>
        <v>0</v>
      </c>
      <c r="L72">
        <f t="shared" ca="1" si="10"/>
        <v>0</v>
      </c>
      <c r="M72">
        <f t="shared" ca="1" si="11"/>
        <v>0</v>
      </c>
      <c r="N72">
        <f t="shared" ca="1" si="12"/>
        <v>0</v>
      </c>
      <c r="O72">
        <f t="shared" ca="1" si="13"/>
        <v>0</v>
      </c>
      <c r="P72">
        <f t="shared" ca="1" si="14"/>
        <v>0</v>
      </c>
      <c r="Q72">
        <f t="shared" ca="1" si="15"/>
        <v>0</v>
      </c>
    </row>
    <row r="73" spans="1:17">
      <c r="A73" s="4" t="s">
        <v>102</v>
      </c>
      <c r="B73" s="4" t="s">
        <v>81</v>
      </c>
      <c r="C73" s="24">
        <v>430000000</v>
      </c>
      <c r="D73" s="14">
        <v>5706435.1299999999</v>
      </c>
      <c r="E73" s="24">
        <v>435706435.13</v>
      </c>
      <c r="F73" s="14">
        <v>435706435.13</v>
      </c>
      <c r="G73" s="14">
        <v>393109459.45999998</v>
      </c>
      <c r="H73" s="13">
        <v>0</v>
      </c>
      <c r="I73" s="20" t="str">
        <f t="shared" si="16"/>
        <v>B155</v>
      </c>
      <c r="J73">
        <f t="shared" si="17"/>
        <v>155</v>
      </c>
      <c r="K73" s="28">
        <f t="shared" ca="1" si="9"/>
        <v>0</v>
      </c>
      <c r="L73">
        <f t="shared" ca="1" si="10"/>
        <v>0</v>
      </c>
      <c r="M73">
        <f t="shared" ca="1" si="11"/>
        <v>0</v>
      </c>
      <c r="N73">
        <f t="shared" ca="1" si="12"/>
        <v>0</v>
      </c>
      <c r="O73">
        <f t="shared" ca="1" si="13"/>
        <v>0</v>
      </c>
      <c r="P73">
        <f t="shared" ca="1" si="14"/>
        <v>0</v>
      </c>
      <c r="Q73">
        <f t="shared" ca="1" si="15"/>
        <v>0</v>
      </c>
    </row>
    <row r="74" spans="1:17">
      <c r="A74" s="4" t="s">
        <v>102</v>
      </c>
      <c r="B74" s="4" t="s">
        <v>82</v>
      </c>
      <c r="C74" s="24">
        <v>7537482</v>
      </c>
      <c r="D74" s="14">
        <v>5434703.8099999996</v>
      </c>
      <c r="E74" s="24">
        <v>12972185.810000001</v>
      </c>
      <c r="F74" s="14">
        <v>12972185.810000001</v>
      </c>
      <c r="G74" s="14">
        <v>11507587.189999999</v>
      </c>
      <c r="H74" s="13">
        <v>0</v>
      </c>
      <c r="I74" s="20" t="str">
        <f t="shared" si="16"/>
        <v>B156</v>
      </c>
      <c r="J74">
        <f t="shared" si="17"/>
        <v>156</v>
      </c>
      <c r="K74" s="28">
        <f t="shared" ca="1" si="9"/>
        <v>0</v>
      </c>
      <c r="L74">
        <f t="shared" ca="1" si="10"/>
        <v>0</v>
      </c>
      <c r="M74">
        <f t="shared" ca="1" si="11"/>
        <v>0</v>
      </c>
      <c r="N74">
        <f t="shared" ca="1" si="12"/>
        <v>0</v>
      </c>
      <c r="O74">
        <f t="shared" ca="1" si="13"/>
        <v>0</v>
      </c>
      <c r="P74">
        <f t="shared" ca="1" si="14"/>
        <v>0</v>
      </c>
      <c r="Q74">
        <f t="shared" ca="1" si="15"/>
        <v>0</v>
      </c>
    </row>
    <row r="75" spans="1:17">
      <c r="A75" s="4" t="s">
        <v>102</v>
      </c>
      <c r="B75" s="4" t="s">
        <v>112</v>
      </c>
      <c r="C75" s="24">
        <v>23849530</v>
      </c>
      <c r="D75" s="14">
        <v>-1188096.45</v>
      </c>
      <c r="E75" s="24">
        <v>22661433.550000001</v>
      </c>
      <c r="F75" s="14">
        <v>22661433.550000001</v>
      </c>
      <c r="G75" s="14">
        <v>18175056.890000001</v>
      </c>
      <c r="H75" s="13">
        <v>0</v>
      </c>
      <c r="I75" s="20" t="str">
        <f t="shared" si="16"/>
        <v>B157</v>
      </c>
      <c r="J75">
        <f t="shared" si="17"/>
        <v>157</v>
      </c>
      <c r="K75" s="28">
        <f t="shared" ca="1" si="9"/>
        <v>0</v>
      </c>
      <c r="L75">
        <f t="shared" ca="1" si="10"/>
        <v>0</v>
      </c>
      <c r="M75">
        <f t="shared" ca="1" si="11"/>
        <v>0</v>
      </c>
      <c r="N75">
        <f t="shared" ca="1" si="12"/>
        <v>0</v>
      </c>
      <c r="O75">
        <f t="shared" ca="1" si="13"/>
        <v>0</v>
      </c>
      <c r="P75">
        <f t="shared" ca="1" si="14"/>
        <v>0</v>
      </c>
      <c r="Q75">
        <f t="shared" ca="1" si="15"/>
        <v>0</v>
      </c>
    </row>
    <row r="76" spans="1:17">
      <c r="A76" s="4" t="s">
        <v>102</v>
      </c>
      <c r="B76" s="4" t="s">
        <v>83</v>
      </c>
      <c r="C76" s="24">
        <v>28131394</v>
      </c>
      <c r="D76" s="14">
        <v>-4956519.67</v>
      </c>
      <c r="E76" s="24">
        <v>23174874.329999998</v>
      </c>
      <c r="F76" s="14">
        <v>23174874.329999998</v>
      </c>
      <c r="G76" s="14">
        <v>17363659.239999998</v>
      </c>
      <c r="H76" s="13">
        <v>0</v>
      </c>
      <c r="I76" s="20" t="str">
        <f t="shared" si="16"/>
        <v>B158</v>
      </c>
      <c r="J76">
        <f t="shared" si="17"/>
        <v>158</v>
      </c>
      <c r="K76" s="28">
        <f t="shared" ca="1" si="9"/>
        <v>0</v>
      </c>
      <c r="L76">
        <f t="shared" ca="1" si="10"/>
        <v>0</v>
      </c>
      <c r="M76">
        <f t="shared" ca="1" si="11"/>
        <v>0</v>
      </c>
      <c r="N76">
        <f t="shared" ca="1" si="12"/>
        <v>0</v>
      </c>
      <c r="O76">
        <f t="shared" ca="1" si="13"/>
        <v>0</v>
      </c>
      <c r="P76">
        <f t="shared" ca="1" si="14"/>
        <v>0</v>
      </c>
      <c r="Q76">
        <f t="shared" ca="1" si="15"/>
        <v>0</v>
      </c>
    </row>
    <row r="77" spans="1:17">
      <c r="A77" s="4" t="s">
        <v>102</v>
      </c>
      <c r="B77" s="4" t="s">
        <v>84</v>
      </c>
      <c r="C77" s="24">
        <v>63884460</v>
      </c>
      <c r="D77" s="14">
        <v>-14978546.640000001</v>
      </c>
      <c r="E77" s="24">
        <v>48905913.359999999</v>
      </c>
      <c r="F77" s="14">
        <v>48892816.590000004</v>
      </c>
      <c r="G77" s="14">
        <v>34120668.450000003</v>
      </c>
      <c r="H77" s="14">
        <v>13096.77</v>
      </c>
      <c r="I77" s="20" t="str">
        <f t="shared" si="16"/>
        <v>B159</v>
      </c>
      <c r="J77">
        <f t="shared" si="17"/>
        <v>159</v>
      </c>
      <c r="K77" s="28">
        <f t="shared" ca="1" si="9"/>
        <v>0</v>
      </c>
      <c r="L77">
        <f t="shared" ca="1" si="10"/>
        <v>0</v>
      </c>
      <c r="M77">
        <f t="shared" ca="1" si="11"/>
        <v>0</v>
      </c>
      <c r="N77">
        <f t="shared" ca="1" si="12"/>
        <v>0</v>
      </c>
      <c r="O77">
        <f t="shared" ca="1" si="13"/>
        <v>0</v>
      </c>
      <c r="P77">
        <f t="shared" ca="1" si="14"/>
        <v>0</v>
      </c>
      <c r="Q77">
        <f t="shared" ca="1" si="15"/>
        <v>0</v>
      </c>
    </row>
    <row r="78" spans="1:17">
      <c r="A78" s="4" t="s">
        <v>102</v>
      </c>
      <c r="B78" s="4" t="s">
        <v>113</v>
      </c>
      <c r="C78" s="24">
        <v>12279054</v>
      </c>
      <c r="D78" s="14">
        <v>-1959445.71</v>
      </c>
      <c r="E78" s="24">
        <v>10319608.289999999</v>
      </c>
      <c r="F78" s="14">
        <v>10319608.289999999</v>
      </c>
      <c r="G78" s="14">
        <v>7842399.46</v>
      </c>
      <c r="H78" s="13">
        <v>0</v>
      </c>
      <c r="I78" s="20" t="str">
        <f t="shared" si="16"/>
        <v>B160</v>
      </c>
      <c r="J78">
        <f t="shared" si="17"/>
        <v>160</v>
      </c>
      <c r="K78" s="28">
        <f t="shared" ca="1" si="9"/>
        <v>0</v>
      </c>
      <c r="L78">
        <f t="shared" ca="1" si="10"/>
        <v>0</v>
      </c>
      <c r="M78">
        <f t="shared" ca="1" si="11"/>
        <v>0</v>
      </c>
      <c r="N78">
        <f t="shared" ca="1" si="12"/>
        <v>0</v>
      </c>
      <c r="O78">
        <f t="shared" ca="1" si="13"/>
        <v>0</v>
      </c>
      <c r="P78">
        <f t="shared" ca="1" si="14"/>
        <v>0</v>
      </c>
      <c r="Q78">
        <f t="shared" ca="1" si="15"/>
        <v>0</v>
      </c>
    </row>
    <row r="79" spans="1:17">
      <c r="A79" s="4" t="s">
        <v>102</v>
      </c>
      <c r="B79" s="4" t="s">
        <v>114</v>
      </c>
      <c r="C79" s="24">
        <v>7944050</v>
      </c>
      <c r="D79" s="14">
        <v>-2244966.85</v>
      </c>
      <c r="E79" s="24">
        <v>5699083.1500000004</v>
      </c>
      <c r="F79" s="14">
        <v>5693947.3099999996</v>
      </c>
      <c r="G79" s="14">
        <v>4922385.1399999997</v>
      </c>
      <c r="H79" s="14">
        <v>5135.84</v>
      </c>
      <c r="I79" s="20" t="str">
        <f t="shared" si="16"/>
        <v>B161</v>
      </c>
      <c r="J79">
        <f t="shared" si="17"/>
        <v>161</v>
      </c>
      <c r="K79" s="28">
        <f t="shared" ca="1" si="9"/>
        <v>0</v>
      </c>
      <c r="L79">
        <f t="shared" ca="1" si="10"/>
        <v>0</v>
      </c>
      <c r="M79">
        <f t="shared" ca="1" si="11"/>
        <v>0</v>
      </c>
      <c r="N79">
        <f t="shared" ca="1" si="12"/>
        <v>0</v>
      </c>
      <c r="O79">
        <f t="shared" ca="1" si="13"/>
        <v>0</v>
      </c>
      <c r="P79">
        <f t="shared" ca="1" si="14"/>
        <v>0</v>
      </c>
      <c r="Q79">
        <f t="shared" ca="1" si="15"/>
        <v>0</v>
      </c>
    </row>
    <row r="80" spans="1:17">
      <c r="A80" s="4" t="s">
        <v>102</v>
      </c>
      <c r="B80" s="4" t="s">
        <v>85</v>
      </c>
      <c r="C80" s="24">
        <v>9795364</v>
      </c>
      <c r="D80" s="14">
        <v>-1381279.19</v>
      </c>
      <c r="E80" s="24">
        <v>8414084.8100000005</v>
      </c>
      <c r="F80" s="14">
        <v>8414084.8100000005</v>
      </c>
      <c r="G80" s="14">
        <v>7325069.3499999996</v>
      </c>
      <c r="H80" s="13">
        <v>0</v>
      </c>
      <c r="I80" s="20" t="str">
        <f t="shared" si="16"/>
        <v>B162</v>
      </c>
      <c r="J80">
        <f t="shared" si="17"/>
        <v>162</v>
      </c>
      <c r="K80" s="28">
        <f t="shared" ca="1" si="9"/>
        <v>0</v>
      </c>
      <c r="L80">
        <f t="shared" ca="1" si="10"/>
        <v>0</v>
      </c>
      <c r="M80">
        <f t="shared" ca="1" si="11"/>
        <v>0</v>
      </c>
      <c r="N80">
        <f t="shared" ca="1" si="12"/>
        <v>0</v>
      </c>
      <c r="O80">
        <f t="shared" ca="1" si="13"/>
        <v>0</v>
      </c>
      <c r="P80">
        <f t="shared" ca="1" si="14"/>
        <v>0</v>
      </c>
      <c r="Q80">
        <f t="shared" ca="1" si="15"/>
        <v>0</v>
      </c>
    </row>
    <row r="81" spans="1:17">
      <c r="A81" s="4" t="s">
        <v>102</v>
      </c>
      <c r="B81" s="4" t="s">
        <v>115</v>
      </c>
      <c r="C81" s="24">
        <v>1001475182</v>
      </c>
      <c r="D81" s="14">
        <v>-230000403.43000001</v>
      </c>
      <c r="E81" s="24">
        <v>771474778.57000005</v>
      </c>
      <c r="F81" s="14">
        <v>771474778.57000005</v>
      </c>
      <c r="G81" s="14">
        <v>585392611.63999999</v>
      </c>
      <c r="H81" s="13">
        <v>0</v>
      </c>
      <c r="I81" s="20" t="str">
        <f t="shared" si="16"/>
        <v>B163</v>
      </c>
      <c r="J81">
        <f t="shared" si="17"/>
        <v>163</v>
      </c>
      <c r="K81" s="28">
        <f t="shared" ca="1" si="9"/>
        <v>0</v>
      </c>
      <c r="L81">
        <f t="shared" ca="1" si="10"/>
        <v>0</v>
      </c>
      <c r="M81">
        <f t="shared" ca="1" si="11"/>
        <v>0</v>
      </c>
      <c r="N81">
        <f t="shared" ca="1" si="12"/>
        <v>0</v>
      </c>
      <c r="O81">
        <f t="shared" ca="1" si="13"/>
        <v>0</v>
      </c>
      <c r="P81">
        <f t="shared" ca="1" si="14"/>
        <v>0</v>
      </c>
      <c r="Q81">
        <f t="shared" ca="1" si="15"/>
        <v>0</v>
      </c>
    </row>
    <row r="82" spans="1:17">
      <c r="A82" s="4" t="s">
        <v>102</v>
      </c>
      <c r="B82" s="4" t="s">
        <v>116</v>
      </c>
      <c r="C82" s="24">
        <v>4000000</v>
      </c>
      <c r="D82" s="13">
        <v>0</v>
      </c>
      <c r="E82" s="24">
        <v>4000000</v>
      </c>
      <c r="F82" s="14">
        <v>4000000</v>
      </c>
      <c r="G82" s="14">
        <v>3983222</v>
      </c>
      <c r="H82" s="13">
        <v>0</v>
      </c>
      <c r="I82" s="20" t="str">
        <f t="shared" si="16"/>
        <v>B164</v>
      </c>
      <c r="J82">
        <f t="shared" si="17"/>
        <v>164</v>
      </c>
      <c r="K82" s="28">
        <f t="shared" ca="1" si="9"/>
        <v>0</v>
      </c>
      <c r="L82">
        <f t="shared" ca="1" si="10"/>
        <v>0</v>
      </c>
      <c r="M82">
        <f t="shared" ca="1" si="11"/>
        <v>0</v>
      </c>
      <c r="N82">
        <f t="shared" ca="1" si="12"/>
        <v>0</v>
      </c>
      <c r="O82">
        <f t="shared" ca="1" si="13"/>
        <v>0</v>
      </c>
      <c r="P82">
        <f t="shared" ca="1" si="14"/>
        <v>0</v>
      </c>
      <c r="Q82">
        <f t="shared" ca="1" si="15"/>
        <v>0</v>
      </c>
    </row>
    <row r="83" spans="1:17">
      <c r="A83" s="4" t="s">
        <v>102</v>
      </c>
      <c r="B83" s="4" t="s">
        <v>117</v>
      </c>
      <c r="C83" s="25">
        <v>0</v>
      </c>
      <c r="D83" s="14">
        <v>14053156</v>
      </c>
      <c r="E83" s="24">
        <v>14053156</v>
      </c>
      <c r="F83" s="14">
        <v>14053156</v>
      </c>
      <c r="G83" s="14">
        <v>13371156</v>
      </c>
      <c r="H83" s="13">
        <v>0</v>
      </c>
      <c r="I83" s="20" t="str">
        <f t="shared" si="16"/>
        <v>B165</v>
      </c>
      <c r="J83">
        <f t="shared" si="17"/>
        <v>165</v>
      </c>
      <c r="K83" s="28">
        <f t="shared" ca="1" si="9"/>
        <v>0</v>
      </c>
      <c r="L83">
        <f t="shared" ca="1" si="10"/>
        <v>0</v>
      </c>
      <c r="M83">
        <f t="shared" ca="1" si="11"/>
        <v>0</v>
      </c>
      <c r="N83">
        <f t="shared" ca="1" si="12"/>
        <v>0</v>
      </c>
      <c r="O83">
        <f t="shared" ca="1" si="13"/>
        <v>0</v>
      </c>
      <c r="P83">
        <f t="shared" ca="1" si="14"/>
        <v>0</v>
      </c>
      <c r="Q83">
        <f t="shared" ca="1" si="15"/>
        <v>0</v>
      </c>
    </row>
    <row r="84" spans="1:17">
      <c r="A84" s="4" t="s">
        <v>101</v>
      </c>
      <c r="B84" s="4" t="s">
        <v>17</v>
      </c>
      <c r="C84" s="25">
        <v>0</v>
      </c>
      <c r="D84" s="14">
        <v>8577752.2599999998</v>
      </c>
      <c r="E84" s="24">
        <v>8577752.2599999998</v>
      </c>
      <c r="F84" s="14">
        <v>8577752.2599999998</v>
      </c>
      <c r="G84" s="14">
        <v>7432004.46</v>
      </c>
      <c r="H84" s="13">
        <v>0</v>
      </c>
      <c r="I84" s="20" t="str">
        <f t="shared" si="16"/>
        <v>B166</v>
      </c>
      <c r="J84">
        <f t="shared" si="17"/>
        <v>166</v>
      </c>
      <c r="K84" s="28">
        <f t="shared" ca="1" si="9"/>
        <v>0</v>
      </c>
      <c r="L84">
        <f t="shared" ca="1" si="10"/>
        <v>0</v>
      </c>
      <c r="M84">
        <f t="shared" ca="1" si="11"/>
        <v>0</v>
      </c>
      <c r="N84">
        <f t="shared" ca="1" si="12"/>
        <v>0</v>
      </c>
      <c r="O84">
        <f t="shared" ca="1" si="13"/>
        <v>0</v>
      </c>
      <c r="P84">
        <f t="shared" ca="1" si="14"/>
        <v>0</v>
      </c>
      <c r="Q84">
        <f t="shared" ca="1" si="15"/>
        <v>0</v>
      </c>
    </row>
    <row r="85" spans="1:17">
      <c r="A85" s="4" t="s">
        <v>101</v>
      </c>
      <c r="B85" s="4" t="s">
        <v>104</v>
      </c>
      <c r="C85" s="25">
        <v>0</v>
      </c>
      <c r="D85" s="14">
        <v>7861455.9100000001</v>
      </c>
      <c r="E85" s="24">
        <v>7861455.9100000001</v>
      </c>
      <c r="F85" s="14">
        <v>7861455.9100000001</v>
      </c>
      <c r="G85" s="14">
        <v>6724515.4900000002</v>
      </c>
      <c r="H85" s="13">
        <v>0</v>
      </c>
      <c r="I85" s="20" t="str">
        <f t="shared" si="16"/>
        <v>B167</v>
      </c>
      <c r="J85">
        <f t="shared" si="17"/>
        <v>167</v>
      </c>
      <c r="K85" s="28">
        <f t="shared" ca="1" si="9"/>
        <v>0</v>
      </c>
      <c r="L85">
        <f t="shared" ca="1" si="10"/>
        <v>0</v>
      </c>
      <c r="M85">
        <f t="shared" ca="1" si="11"/>
        <v>0</v>
      </c>
      <c r="N85">
        <f t="shared" ca="1" si="12"/>
        <v>0</v>
      </c>
      <c r="O85">
        <f t="shared" ca="1" si="13"/>
        <v>0</v>
      </c>
      <c r="P85">
        <f t="shared" ca="1" si="14"/>
        <v>0</v>
      </c>
      <c r="Q85">
        <f t="shared" ca="1" si="15"/>
        <v>0</v>
      </c>
    </row>
    <row r="86" spans="1:17">
      <c r="A86" s="4" t="s">
        <v>101</v>
      </c>
      <c r="B86" s="4" t="s">
        <v>22</v>
      </c>
      <c r="C86" s="25">
        <v>0</v>
      </c>
      <c r="D86" s="14">
        <v>41903941.280000001</v>
      </c>
      <c r="E86" s="24">
        <v>41903941.280000001</v>
      </c>
      <c r="F86" s="14">
        <v>41903941.280000001</v>
      </c>
      <c r="G86" s="14">
        <v>41290644.729999997</v>
      </c>
      <c r="H86" s="13">
        <v>0</v>
      </c>
      <c r="I86" s="20" t="str">
        <f t="shared" si="16"/>
        <v>B168</v>
      </c>
      <c r="J86">
        <f t="shared" si="17"/>
        <v>168</v>
      </c>
      <c r="K86" s="28">
        <f t="shared" ca="1" si="9"/>
        <v>0</v>
      </c>
      <c r="L86">
        <f t="shared" ca="1" si="10"/>
        <v>0</v>
      </c>
      <c r="M86">
        <f t="shared" ca="1" si="11"/>
        <v>0</v>
      </c>
      <c r="N86">
        <f t="shared" ca="1" si="12"/>
        <v>0</v>
      </c>
      <c r="O86">
        <f t="shared" ca="1" si="13"/>
        <v>0</v>
      </c>
      <c r="P86">
        <f t="shared" ca="1" si="14"/>
        <v>0</v>
      </c>
      <c r="Q86">
        <f t="shared" ca="1" si="15"/>
        <v>0</v>
      </c>
    </row>
    <row r="87" spans="1:17">
      <c r="A87" s="4" t="s">
        <v>101</v>
      </c>
      <c r="B87" s="4" t="s">
        <v>23</v>
      </c>
      <c r="C87" s="25">
        <v>0</v>
      </c>
      <c r="D87" s="14">
        <v>93047542.420000002</v>
      </c>
      <c r="E87" s="24">
        <v>93047542.420000002</v>
      </c>
      <c r="F87" s="14">
        <v>72916342.519999996</v>
      </c>
      <c r="G87" s="14">
        <v>60446860.359999999</v>
      </c>
      <c r="H87" s="14">
        <v>20131199.899999999</v>
      </c>
      <c r="I87" s="20" t="str">
        <f t="shared" si="16"/>
        <v>B169</v>
      </c>
      <c r="J87">
        <f t="shared" si="17"/>
        <v>169</v>
      </c>
      <c r="K87" s="28">
        <f t="shared" ca="1" si="9"/>
        <v>0</v>
      </c>
      <c r="L87">
        <f t="shared" ca="1" si="10"/>
        <v>0</v>
      </c>
      <c r="M87">
        <f t="shared" ca="1" si="11"/>
        <v>0</v>
      </c>
      <c r="N87">
        <f t="shared" ca="1" si="12"/>
        <v>0</v>
      </c>
      <c r="O87">
        <f t="shared" ca="1" si="13"/>
        <v>0</v>
      </c>
      <c r="P87">
        <f t="shared" ca="1" si="14"/>
        <v>0</v>
      </c>
      <c r="Q87">
        <f t="shared" ca="1" si="15"/>
        <v>0</v>
      </c>
    </row>
    <row r="88" spans="1:17">
      <c r="A88" s="4" t="s">
        <v>101</v>
      </c>
      <c r="B88" s="4" t="s">
        <v>24</v>
      </c>
      <c r="C88" s="25">
        <v>0</v>
      </c>
      <c r="D88" s="14">
        <v>1023194775.7</v>
      </c>
      <c r="E88" s="24">
        <v>1023194775.7</v>
      </c>
      <c r="F88" s="14">
        <v>682427641.63999999</v>
      </c>
      <c r="G88" s="14">
        <v>640420700.19000006</v>
      </c>
      <c r="H88" s="14">
        <v>340767134.06</v>
      </c>
      <c r="I88" s="20" t="str">
        <f t="shared" si="16"/>
        <v>B170</v>
      </c>
      <c r="J88">
        <f t="shared" si="17"/>
        <v>170</v>
      </c>
      <c r="K88" s="28">
        <f t="shared" ca="1" si="9"/>
        <v>0</v>
      </c>
      <c r="L88">
        <f t="shared" ca="1" si="10"/>
        <v>0</v>
      </c>
      <c r="M88">
        <f t="shared" ca="1" si="11"/>
        <v>0</v>
      </c>
      <c r="N88">
        <f t="shared" ca="1" si="12"/>
        <v>0</v>
      </c>
      <c r="O88">
        <f t="shared" ca="1" si="13"/>
        <v>0</v>
      </c>
      <c r="P88">
        <f t="shared" ca="1" si="14"/>
        <v>0</v>
      </c>
      <c r="Q88">
        <f t="shared" ca="1" si="15"/>
        <v>0</v>
      </c>
    </row>
    <row r="89" spans="1:17">
      <c r="A89" s="4" t="s">
        <v>101</v>
      </c>
      <c r="B89" s="4" t="s">
        <v>25</v>
      </c>
      <c r="C89" s="24">
        <v>548679494</v>
      </c>
      <c r="D89" s="14">
        <v>314092289.58999997</v>
      </c>
      <c r="E89" s="24">
        <v>862771783.59000003</v>
      </c>
      <c r="F89" s="14">
        <v>571072875.87</v>
      </c>
      <c r="G89" s="14">
        <v>120769286.77</v>
      </c>
      <c r="H89" s="14">
        <v>291698907.72000003</v>
      </c>
      <c r="I89" s="20" t="str">
        <f t="shared" si="16"/>
        <v>B171</v>
      </c>
      <c r="J89">
        <f t="shared" si="17"/>
        <v>171</v>
      </c>
      <c r="K89" s="28">
        <f t="shared" ca="1" si="9"/>
        <v>0</v>
      </c>
      <c r="L89">
        <f t="shared" ca="1" si="10"/>
        <v>0</v>
      </c>
      <c r="M89">
        <f t="shared" ca="1" si="11"/>
        <v>0</v>
      </c>
      <c r="N89">
        <f t="shared" ca="1" si="12"/>
        <v>0</v>
      </c>
      <c r="O89">
        <f t="shared" ca="1" si="13"/>
        <v>0</v>
      </c>
      <c r="P89">
        <f t="shared" ca="1" si="14"/>
        <v>0</v>
      </c>
      <c r="Q89">
        <f t="shared" ca="1" si="15"/>
        <v>0</v>
      </c>
    </row>
    <row r="90" spans="1:17">
      <c r="A90" s="4" t="s">
        <v>101</v>
      </c>
      <c r="B90" s="4" t="s">
        <v>26</v>
      </c>
      <c r="C90" s="25">
        <v>0</v>
      </c>
      <c r="D90" s="14">
        <v>163751609.03999999</v>
      </c>
      <c r="E90" s="24">
        <v>163751609.03999999</v>
      </c>
      <c r="F90" s="14">
        <v>160831047.37</v>
      </c>
      <c r="G90" s="14">
        <v>157682799.65000001</v>
      </c>
      <c r="H90" s="14">
        <v>2920561.67</v>
      </c>
      <c r="I90" s="20" t="str">
        <f t="shared" si="16"/>
        <v>B172</v>
      </c>
      <c r="J90">
        <f t="shared" si="17"/>
        <v>172</v>
      </c>
      <c r="K90" s="28">
        <f t="shared" ca="1" si="9"/>
        <v>0</v>
      </c>
      <c r="L90">
        <f t="shared" ca="1" si="10"/>
        <v>0</v>
      </c>
      <c r="M90">
        <f t="shared" ca="1" si="11"/>
        <v>0</v>
      </c>
      <c r="N90">
        <f t="shared" ca="1" si="12"/>
        <v>0</v>
      </c>
      <c r="O90">
        <f t="shared" ca="1" si="13"/>
        <v>0</v>
      </c>
      <c r="P90">
        <f t="shared" ca="1" si="14"/>
        <v>0</v>
      </c>
      <c r="Q90">
        <f t="shared" ca="1" si="15"/>
        <v>0</v>
      </c>
    </row>
    <row r="91" spans="1:17">
      <c r="A91" s="4" t="s">
        <v>101</v>
      </c>
      <c r="B91" s="4" t="s">
        <v>27</v>
      </c>
      <c r="C91" s="25">
        <v>0</v>
      </c>
      <c r="D91" s="14">
        <v>31061066.739999998</v>
      </c>
      <c r="E91" s="24">
        <v>31061066.739999998</v>
      </c>
      <c r="F91" s="14">
        <v>26061028.120000001</v>
      </c>
      <c r="G91" s="14">
        <v>24700433.420000002</v>
      </c>
      <c r="H91" s="14">
        <v>5000038.62</v>
      </c>
      <c r="I91" s="20" t="str">
        <f t="shared" si="16"/>
        <v>B173</v>
      </c>
      <c r="J91">
        <f t="shared" si="17"/>
        <v>173</v>
      </c>
      <c r="K91" s="28">
        <f t="shared" ca="1" si="9"/>
        <v>0</v>
      </c>
      <c r="L91">
        <f t="shared" ca="1" si="10"/>
        <v>0</v>
      </c>
      <c r="M91">
        <f t="shared" ca="1" si="11"/>
        <v>0</v>
      </c>
      <c r="N91">
        <f t="shared" ca="1" si="12"/>
        <v>0</v>
      </c>
      <c r="O91">
        <f t="shared" ca="1" si="13"/>
        <v>0</v>
      </c>
      <c r="P91">
        <f t="shared" ca="1" si="14"/>
        <v>0</v>
      </c>
      <c r="Q91">
        <f t="shared" ca="1" si="15"/>
        <v>0</v>
      </c>
    </row>
    <row r="92" spans="1:17">
      <c r="A92" s="4" t="s">
        <v>101</v>
      </c>
      <c r="B92" s="4" t="s">
        <v>28</v>
      </c>
      <c r="C92" s="25">
        <v>0</v>
      </c>
      <c r="D92" s="14">
        <v>29327401.109999999</v>
      </c>
      <c r="E92" s="24">
        <v>29327401.109999999</v>
      </c>
      <c r="F92" s="14">
        <v>28419165.649999999</v>
      </c>
      <c r="G92" s="14">
        <v>26513661.890000001</v>
      </c>
      <c r="H92" s="14">
        <v>908235.46</v>
      </c>
      <c r="I92" s="20" t="str">
        <f t="shared" si="16"/>
        <v>B174</v>
      </c>
      <c r="J92">
        <f t="shared" si="17"/>
        <v>174</v>
      </c>
      <c r="K92" s="28">
        <f t="shared" ca="1" si="9"/>
        <v>0</v>
      </c>
      <c r="L92">
        <f t="shared" ca="1" si="10"/>
        <v>0</v>
      </c>
      <c r="M92">
        <f t="shared" ca="1" si="11"/>
        <v>0</v>
      </c>
      <c r="N92">
        <f t="shared" ca="1" si="12"/>
        <v>0</v>
      </c>
      <c r="O92">
        <f t="shared" ca="1" si="13"/>
        <v>0</v>
      </c>
      <c r="P92">
        <f t="shared" ca="1" si="14"/>
        <v>0</v>
      </c>
      <c r="Q92">
        <f t="shared" ca="1" si="15"/>
        <v>0</v>
      </c>
    </row>
    <row r="93" spans="1:17">
      <c r="A93" s="4" t="s">
        <v>101</v>
      </c>
      <c r="B93" s="4" t="s">
        <v>29</v>
      </c>
      <c r="C93" s="24">
        <v>18430272336</v>
      </c>
      <c r="D93" s="14">
        <v>3167743696.5999999</v>
      </c>
      <c r="E93" s="24">
        <v>21598016032.599998</v>
      </c>
      <c r="F93" s="14">
        <v>21621702446.529999</v>
      </c>
      <c r="G93" s="14">
        <v>21161077251.18</v>
      </c>
      <c r="H93" s="14">
        <v>-23686413.93</v>
      </c>
      <c r="I93" s="20" t="str">
        <f t="shared" si="16"/>
        <v>B175</v>
      </c>
      <c r="J93">
        <f t="shared" si="17"/>
        <v>175</v>
      </c>
      <c r="K93" s="28">
        <f t="shared" ca="1" si="9"/>
        <v>0</v>
      </c>
      <c r="L93">
        <f t="shared" ca="1" si="10"/>
        <v>0</v>
      </c>
      <c r="M93">
        <f t="shared" ca="1" si="11"/>
        <v>0</v>
      </c>
      <c r="N93">
        <f t="shared" ca="1" si="12"/>
        <v>0</v>
      </c>
      <c r="O93">
        <f t="shared" ca="1" si="13"/>
        <v>0</v>
      </c>
      <c r="P93">
        <f t="shared" ca="1" si="14"/>
        <v>0</v>
      </c>
      <c r="Q93">
        <f t="shared" ca="1" si="15"/>
        <v>0</v>
      </c>
    </row>
    <row r="94" spans="1:17">
      <c r="A94" s="4" t="s">
        <v>101</v>
      </c>
      <c r="B94" s="4" t="s">
        <v>30</v>
      </c>
      <c r="C94" s="25">
        <v>0</v>
      </c>
      <c r="D94" s="14">
        <v>189346551.81</v>
      </c>
      <c r="E94" s="24">
        <v>189346551.81</v>
      </c>
      <c r="F94" s="14">
        <v>189305985.00999999</v>
      </c>
      <c r="G94" s="14">
        <v>176112263.72999999</v>
      </c>
      <c r="H94" s="14">
        <v>40566.800000000003</v>
      </c>
      <c r="I94" s="20" t="str">
        <f t="shared" si="16"/>
        <v>B176</v>
      </c>
      <c r="J94">
        <f t="shared" si="17"/>
        <v>176</v>
      </c>
      <c r="K94" s="28">
        <f t="shared" ca="1" si="9"/>
        <v>0</v>
      </c>
      <c r="L94">
        <f t="shared" ca="1" si="10"/>
        <v>0</v>
      </c>
      <c r="M94">
        <f t="shared" ca="1" si="11"/>
        <v>0</v>
      </c>
      <c r="N94">
        <f t="shared" ca="1" si="12"/>
        <v>0</v>
      </c>
      <c r="O94">
        <f t="shared" ca="1" si="13"/>
        <v>0</v>
      </c>
      <c r="P94">
        <f t="shared" ca="1" si="14"/>
        <v>0</v>
      </c>
      <c r="Q94">
        <f t="shared" ca="1" si="15"/>
        <v>0</v>
      </c>
    </row>
    <row r="95" spans="1:17">
      <c r="A95" s="4" t="s">
        <v>101</v>
      </c>
      <c r="B95" s="4" t="s">
        <v>31</v>
      </c>
      <c r="C95" s="24">
        <v>21040750</v>
      </c>
      <c r="D95" s="14">
        <v>2986912.87</v>
      </c>
      <c r="E95" s="24">
        <v>24027662.870000001</v>
      </c>
      <c r="F95" s="14">
        <v>24027662.870000001</v>
      </c>
      <c r="G95" s="14">
        <v>23768028.379999999</v>
      </c>
      <c r="H95" s="13">
        <v>0</v>
      </c>
      <c r="I95" s="20" t="str">
        <f t="shared" si="16"/>
        <v>B177</v>
      </c>
      <c r="J95">
        <f t="shared" si="17"/>
        <v>177</v>
      </c>
      <c r="K95" s="28">
        <f t="shared" ca="1" si="9"/>
        <v>0</v>
      </c>
      <c r="L95">
        <f t="shared" ca="1" si="10"/>
        <v>0</v>
      </c>
      <c r="M95">
        <f t="shared" ca="1" si="11"/>
        <v>0</v>
      </c>
      <c r="N95">
        <f t="shared" ca="1" si="12"/>
        <v>0</v>
      </c>
      <c r="O95">
        <f t="shared" ca="1" si="13"/>
        <v>0</v>
      </c>
      <c r="P95">
        <f t="shared" ca="1" si="14"/>
        <v>0</v>
      </c>
      <c r="Q95">
        <f t="shared" ca="1" si="15"/>
        <v>0</v>
      </c>
    </row>
    <row r="96" spans="1:17">
      <c r="A96" s="4" t="s">
        <v>101</v>
      </c>
      <c r="B96" s="4" t="s">
        <v>32</v>
      </c>
      <c r="C96" s="25">
        <v>0</v>
      </c>
      <c r="D96" s="14">
        <v>729968400.38999999</v>
      </c>
      <c r="E96" s="24">
        <v>729968400.38999999</v>
      </c>
      <c r="F96" s="14">
        <v>720266667.15999997</v>
      </c>
      <c r="G96" s="14">
        <v>653387176.21000004</v>
      </c>
      <c r="H96" s="14">
        <v>9701733.2300000004</v>
      </c>
      <c r="I96" s="20" t="str">
        <f t="shared" si="16"/>
        <v>B178</v>
      </c>
      <c r="J96">
        <f t="shared" si="17"/>
        <v>178</v>
      </c>
      <c r="K96" s="28">
        <f t="shared" ca="1" si="9"/>
        <v>0</v>
      </c>
      <c r="L96">
        <f t="shared" ca="1" si="10"/>
        <v>0</v>
      </c>
      <c r="M96">
        <f t="shared" ca="1" si="11"/>
        <v>0</v>
      </c>
      <c r="N96">
        <f t="shared" ca="1" si="12"/>
        <v>0</v>
      </c>
      <c r="O96">
        <f t="shared" ca="1" si="13"/>
        <v>0</v>
      </c>
      <c r="P96">
        <f t="shared" ca="1" si="14"/>
        <v>0</v>
      </c>
      <c r="Q96">
        <f t="shared" ca="1" si="15"/>
        <v>0</v>
      </c>
    </row>
    <row r="97" spans="1:17">
      <c r="A97" s="4" t="s">
        <v>101</v>
      </c>
      <c r="B97" s="4" t="s">
        <v>33</v>
      </c>
      <c r="C97" s="24">
        <v>3512514645</v>
      </c>
      <c r="D97" s="14">
        <v>851715728.02999997</v>
      </c>
      <c r="E97" s="24">
        <v>4364230373.0299997</v>
      </c>
      <c r="F97" s="14">
        <v>4364230373.0200005</v>
      </c>
      <c r="G97" s="14">
        <v>4138536482.1100001</v>
      </c>
      <c r="H97" s="14">
        <v>0.01</v>
      </c>
      <c r="I97" s="20" t="str">
        <f t="shared" si="16"/>
        <v>B179</v>
      </c>
      <c r="J97">
        <f t="shared" si="17"/>
        <v>179</v>
      </c>
      <c r="K97" s="28">
        <f t="shared" ca="1" si="9"/>
        <v>0</v>
      </c>
      <c r="L97">
        <f t="shared" ca="1" si="10"/>
        <v>0</v>
      </c>
      <c r="M97">
        <f t="shared" ca="1" si="11"/>
        <v>0</v>
      </c>
      <c r="N97">
        <f t="shared" ca="1" si="12"/>
        <v>0</v>
      </c>
      <c r="O97">
        <f t="shared" ca="1" si="13"/>
        <v>0</v>
      </c>
      <c r="P97">
        <f t="shared" ca="1" si="14"/>
        <v>0</v>
      </c>
      <c r="Q97">
        <f t="shared" ca="1" si="15"/>
        <v>0</v>
      </c>
    </row>
    <row r="98" spans="1:17">
      <c r="A98" s="4" t="s">
        <v>101</v>
      </c>
      <c r="B98" s="4" t="s">
        <v>105</v>
      </c>
      <c r="C98" s="24">
        <v>35992000</v>
      </c>
      <c r="D98" s="14">
        <v>22248481.82</v>
      </c>
      <c r="E98" s="24">
        <v>58240481.82</v>
      </c>
      <c r="F98" s="14">
        <v>47450652.68</v>
      </c>
      <c r="G98" s="14">
        <v>40934455.990000002</v>
      </c>
      <c r="H98" s="14">
        <v>10789829.140000001</v>
      </c>
      <c r="I98" s="20" t="str">
        <f t="shared" si="16"/>
        <v>B180</v>
      </c>
      <c r="J98">
        <f t="shared" si="17"/>
        <v>180</v>
      </c>
      <c r="K98" s="28">
        <f t="shared" ca="1" si="9"/>
        <v>0</v>
      </c>
      <c r="L98">
        <f t="shared" ca="1" si="10"/>
        <v>0</v>
      </c>
      <c r="M98">
        <f t="shared" ca="1" si="11"/>
        <v>0</v>
      </c>
      <c r="N98">
        <f t="shared" ca="1" si="12"/>
        <v>0</v>
      </c>
      <c r="O98">
        <f t="shared" ca="1" si="13"/>
        <v>0</v>
      </c>
      <c r="P98">
        <f t="shared" ca="1" si="14"/>
        <v>0</v>
      </c>
      <c r="Q98">
        <f t="shared" ca="1" si="15"/>
        <v>0</v>
      </c>
    </row>
    <row r="99" spans="1:17">
      <c r="A99" s="4" t="s">
        <v>101</v>
      </c>
      <c r="B99" s="4" t="s">
        <v>34</v>
      </c>
      <c r="C99" s="25">
        <v>0</v>
      </c>
      <c r="D99" s="14">
        <v>14684584.42</v>
      </c>
      <c r="E99" s="24">
        <v>14684584.42</v>
      </c>
      <c r="F99" s="14">
        <v>10044584.42</v>
      </c>
      <c r="G99" s="14">
        <v>8369948.1500000004</v>
      </c>
      <c r="H99" s="14">
        <v>4640000</v>
      </c>
      <c r="I99" s="20" t="str">
        <f t="shared" si="16"/>
        <v>B181</v>
      </c>
      <c r="J99">
        <f t="shared" si="17"/>
        <v>181</v>
      </c>
      <c r="K99" s="28">
        <f t="shared" ca="1" si="9"/>
        <v>0</v>
      </c>
      <c r="L99">
        <f t="shared" ca="1" si="10"/>
        <v>0</v>
      </c>
      <c r="M99">
        <f t="shared" ca="1" si="11"/>
        <v>0</v>
      </c>
      <c r="N99">
        <f t="shared" ca="1" si="12"/>
        <v>0</v>
      </c>
      <c r="O99">
        <f t="shared" ca="1" si="13"/>
        <v>0</v>
      </c>
      <c r="P99">
        <f t="shared" ca="1" si="14"/>
        <v>0</v>
      </c>
      <c r="Q99">
        <f t="shared" ca="1" si="15"/>
        <v>0</v>
      </c>
    </row>
    <row r="100" spans="1:17">
      <c r="A100" s="4" t="s">
        <v>101</v>
      </c>
      <c r="B100" s="4" t="s">
        <v>106</v>
      </c>
      <c r="C100" s="25">
        <v>0</v>
      </c>
      <c r="D100" s="14">
        <v>7850916.25</v>
      </c>
      <c r="E100" s="24">
        <v>7850916.25</v>
      </c>
      <c r="F100" s="14">
        <v>7850916.25</v>
      </c>
      <c r="G100" s="14">
        <v>6815702.6200000001</v>
      </c>
      <c r="H100" s="13">
        <v>0</v>
      </c>
      <c r="I100" s="20" t="str">
        <f t="shared" si="16"/>
        <v>B182</v>
      </c>
      <c r="J100">
        <f t="shared" si="17"/>
        <v>182</v>
      </c>
      <c r="K100" s="28">
        <f t="shared" ca="1" si="9"/>
        <v>0</v>
      </c>
      <c r="L100">
        <f t="shared" ca="1" si="10"/>
        <v>0</v>
      </c>
      <c r="M100">
        <f t="shared" ca="1" si="11"/>
        <v>0</v>
      </c>
      <c r="N100">
        <f t="shared" ca="1" si="12"/>
        <v>0</v>
      </c>
      <c r="O100">
        <f t="shared" ca="1" si="13"/>
        <v>0</v>
      </c>
      <c r="P100">
        <f t="shared" ca="1" si="14"/>
        <v>0</v>
      </c>
      <c r="Q100">
        <f t="shared" ca="1" si="15"/>
        <v>0</v>
      </c>
    </row>
    <row r="101" spans="1:17">
      <c r="A101" s="4" t="s">
        <v>101</v>
      </c>
      <c r="B101" s="4" t="s">
        <v>35</v>
      </c>
      <c r="C101" s="25">
        <v>0</v>
      </c>
      <c r="D101" s="14">
        <v>30902212.190000001</v>
      </c>
      <c r="E101" s="24">
        <v>30902212.190000001</v>
      </c>
      <c r="F101" s="14">
        <v>30902212.190000001</v>
      </c>
      <c r="G101" s="14">
        <v>27482905.829999998</v>
      </c>
      <c r="H101" s="13">
        <v>0</v>
      </c>
      <c r="I101" s="20" t="str">
        <f t="shared" si="16"/>
        <v>B183</v>
      </c>
      <c r="J101">
        <f t="shared" si="17"/>
        <v>183</v>
      </c>
      <c r="K101" s="28">
        <f t="shared" ca="1" si="9"/>
        <v>0</v>
      </c>
      <c r="L101">
        <f t="shared" ca="1" si="10"/>
        <v>0</v>
      </c>
      <c r="M101">
        <f t="shared" ca="1" si="11"/>
        <v>0</v>
      </c>
      <c r="N101">
        <f t="shared" ca="1" si="12"/>
        <v>0</v>
      </c>
      <c r="O101">
        <f t="shared" ca="1" si="13"/>
        <v>0</v>
      </c>
      <c r="P101">
        <f t="shared" ca="1" si="14"/>
        <v>0</v>
      </c>
      <c r="Q101">
        <f t="shared" ca="1" si="15"/>
        <v>0</v>
      </c>
    </row>
    <row r="102" spans="1:17">
      <c r="A102" s="4" t="s">
        <v>101</v>
      </c>
      <c r="B102" s="4" t="s">
        <v>88</v>
      </c>
      <c r="C102" s="24">
        <v>260559026</v>
      </c>
      <c r="D102" s="14">
        <v>726355594.83000004</v>
      </c>
      <c r="E102" s="24">
        <v>986914620.83000004</v>
      </c>
      <c r="F102" s="14">
        <v>986664955.42999995</v>
      </c>
      <c r="G102" s="14">
        <v>860332019.73000002</v>
      </c>
      <c r="H102" s="14">
        <v>249665.4</v>
      </c>
      <c r="I102" s="20" t="str">
        <f t="shared" si="16"/>
        <v>B184</v>
      </c>
      <c r="J102">
        <f t="shared" si="17"/>
        <v>184</v>
      </c>
      <c r="K102" s="28">
        <f t="shared" ca="1" si="9"/>
        <v>0</v>
      </c>
      <c r="L102">
        <f t="shared" ca="1" si="10"/>
        <v>0</v>
      </c>
      <c r="M102">
        <f t="shared" ca="1" si="11"/>
        <v>0</v>
      </c>
      <c r="N102">
        <f t="shared" ca="1" si="12"/>
        <v>0</v>
      </c>
      <c r="O102">
        <f t="shared" ca="1" si="13"/>
        <v>0</v>
      </c>
      <c r="P102">
        <f t="shared" ca="1" si="14"/>
        <v>0</v>
      </c>
      <c r="Q102">
        <f t="shared" ca="1" si="15"/>
        <v>0</v>
      </c>
    </row>
    <row r="103" spans="1:17">
      <c r="A103" s="4" t="s">
        <v>101</v>
      </c>
      <c r="B103" s="4" t="s">
        <v>36</v>
      </c>
      <c r="C103" s="24">
        <v>5463452599</v>
      </c>
      <c r="D103" s="14">
        <v>-73237467.530000001</v>
      </c>
      <c r="E103" s="24">
        <v>5390215131.4700003</v>
      </c>
      <c r="F103" s="14">
        <v>5390215130</v>
      </c>
      <c r="G103" s="14">
        <v>5345119861</v>
      </c>
      <c r="H103" s="14">
        <v>1.47</v>
      </c>
      <c r="I103" s="20" t="str">
        <f t="shared" si="16"/>
        <v>B185</v>
      </c>
      <c r="J103">
        <f t="shared" si="17"/>
        <v>185</v>
      </c>
      <c r="K103" s="28">
        <f t="shared" ca="1" si="9"/>
        <v>0</v>
      </c>
      <c r="L103">
        <f t="shared" ca="1" si="10"/>
        <v>0</v>
      </c>
      <c r="M103">
        <f t="shared" ca="1" si="11"/>
        <v>0</v>
      </c>
      <c r="N103">
        <f t="shared" ca="1" si="12"/>
        <v>0</v>
      </c>
      <c r="O103">
        <f t="shared" ca="1" si="13"/>
        <v>0</v>
      </c>
      <c r="P103">
        <f t="shared" ca="1" si="14"/>
        <v>0</v>
      </c>
      <c r="Q103">
        <f t="shared" ca="1" si="15"/>
        <v>0</v>
      </c>
    </row>
    <row r="104" spans="1:17">
      <c r="A104" s="4" t="s">
        <v>101</v>
      </c>
      <c r="B104" s="4" t="s">
        <v>37</v>
      </c>
      <c r="C104" s="25">
        <v>0</v>
      </c>
      <c r="D104" s="14">
        <v>10300000</v>
      </c>
      <c r="E104" s="24">
        <v>10300000</v>
      </c>
      <c r="F104" s="13">
        <v>0</v>
      </c>
      <c r="G104" s="13">
        <v>0</v>
      </c>
      <c r="H104" s="14">
        <v>10300000</v>
      </c>
      <c r="I104" s="20" t="str">
        <f t="shared" si="16"/>
        <v>B186</v>
      </c>
      <c r="J104">
        <f t="shared" si="17"/>
        <v>186</v>
      </c>
      <c r="K104" s="28">
        <f t="shared" ca="1" si="9"/>
        <v>0</v>
      </c>
      <c r="L104">
        <f t="shared" ca="1" si="10"/>
        <v>0</v>
      </c>
      <c r="M104">
        <f t="shared" ca="1" si="11"/>
        <v>0</v>
      </c>
      <c r="N104">
        <f t="shared" ca="1" si="12"/>
        <v>0</v>
      </c>
      <c r="O104">
        <f t="shared" ca="1" si="13"/>
        <v>0</v>
      </c>
      <c r="P104">
        <f t="shared" ca="1" si="14"/>
        <v>0</v>
      </c>
      <c r="Q104">
        <f t="shared" ca="1" si="15"/>
        <v>0</v>
      </c>
    </row>
    <row r="105" spans="1:17">
      <c r="A105" s="4" t="s">
        <v>101</v>
      </c>
      <c r="B105" s="4" t="s">
        <v>38</v>
      </c>
      <c r="C105" s="24">
        <v>1704172377</v>
      </c>
      <c r="D105" s="14">
        <v>-26448859</v>
      </c>
      <c r="E105" s="24">
        <v>1677723518</v>
      </c>
      <c r="F105" s="14">
        <v>1677723517.79</v>
      </c>
      <c r="G105" s="14">
        <v>1643634455.5799999</v>
      </c>
      <c r="H105" s="14">
        <v>0.21</v>
      </c>
      <c r="I105" s="20" t="str">
        <f t="shared" si="16"/>
        <v>B187</v>
      </c>
      <c r="J105">
        <f t="shared" si="17"/>
        <v>187</v>
      </c>
      <c r="K105" s="28">
        <f t="shared" ca="1" si="9"/>
        <v>0</v>
      </c>
      <c r="L105">
        <f t="shared" ca="1" si="10"/>
        <v>0</v>
      </c>
      <c r="M105">
        <f t="shared" ca="1" si="11"/>
        <v>0</v>
      </c>
      <c r="N105">
        <f t="shared" ca="1" si="12"/>
        <v>0</v>
      </c>
      <c r="O105">
        <f t="shared" ca="1" si="13"/>
        <v>0</v>
      </c>
      <c r="P105">
        <f t="shared" ca="1" si="14"/>
        <v>0</v>
      </c>
      <c r="Q105">
        <f t="shared" ca="1" si="15"/>
        <v>0</v>
      </c>
    </row>
    <row r="106" spans="1:17">
      <c r="A106" s="4" t="s">
        <v>101</v>
      </c>
      <c r="B106" s="4" t="s">
        <v>39</v>
      </c>
      <c r="C106" s="24">
        <v>23651414</v>
      </c>
      <c r="D106" s="14">
        <v>-23651414</v>
      </c>
      <c r="E106" s="25">
        <v>0</v>
      </c>
      <c r="F106" s="13">
        <v>0</v>
      </c>
      <c r="G106" s="13">
        <v>0</v>
      </c>
      <c r="H106" s="13">
        <v>0</v>
      </c>
      <c r="I106" s="20" t="str">
        <f t="shared" si="16"/>
        <v>B188</v>
      </c>
      <c r="J106">
        <f t="shared" si="17"/>
        <v>188</v>
      </c>
      <c r="K106" s="28">
        <f t="shared" ca="1" si="9"/>
        <v>0</v>
      </c>
      <c r="L106">
        <f t="shared" ca="1" si="10"/>
        <v>0</v>
      </c>
      <c r="M106">
        <f t="shared" ca="1" si="11"/>
        <v>0</v>
      </c>
      <c r="N106">
        <f t="shared" ca="1" si="12"/>
        <v>0</v>
      </c>
      <c r="O106">
        <f t="shared" ca="1" si="13"/>
        <v>0</v>
      </c>
      <c r="P106">
        <f t="shared" ca="1" si="14"/>
        <v>0</v>
      </c>
      <c r="Q106">
        <f t="shared" ca="1" si="15"/>
        <v>0</v>
      </c>
    </row>
    <row r="107" spans="1:17">
      <c r="A107" s="4" t="s">
        <v>101</v>
      </c>
      <c r="B107" s="4" t="s">
        <v>40</v>
      </c>
      <c r="C107" s="25">
        <v>0</v>
      </c>
      <c r="D107" s="14">
        <v>1636306.47</v>
      </c>
      <c r="E107" s="24">
        <v>1636306.47</v>
      </c>
      <c r="F107" s="14">
        <v>1636306.47</v>
      </c>
      <c r="G107" s="14">
        <v>1626456.35</v>
      </c>
      <c r="H107" s="13">
        <v>0</v>
      </c>
      <c r="I107" s="20" t="str">
        <f t="shared" si="16"/>
        <v>B189</v>
      </c>
      <c r="J107">
        <f t="shared" si="17"/>
        <v>189</v>
      </c>
      <c r="K107" s="28">
        <f t="shared" ca="1" si="9"/>
        <v>0</v>
      </c>
      <c r="L107">
        <f t="shared" ca="1" si="10"/>
        <v>0</v>
      </c>
      <c r="M107">
        <f t="shared" ca="1" si="11"/>
        <v>0</v>
      </c>
      <c r="N107">
        <f t="shared" ca="1" si="12"/>
        <v>0</v>
      </c>
      <c r="O107">
        <f t="shared" ca="1" si="13"/>
        <v>0</v>
      </c>
      <c r="P107">
        <f t="shared" ca="1" si="14"/>
        <v>0</v>
      </c>
      <c r="Q107">
        <f t="shared" ca="1" si="15"/>
        <v>0</v>
      </c>
    </row>
    <row r="108" spans="1:17">
      <c r="A108" s="4" t="s">
        <v>101</v>
      </c>
      <c r="B108" s="4" t="s">
        <v>41</v>
      </c>
      <c r="C108" s="24">
        <v>258888986</v>
      </c>
      <c r="D108" s="14">
        <v>-2242806.69</v>
      </c>
      <c r="E108" s="24">
        <v>256646179.31</v>
      </c>
      <c r="F108" s="14">
        <v>255194903.68000001</v>
      </c>
      <c r="G108" s="14">
        <v>241730884.08000001</v>
      </c>
      <c r="H108" s="14">
        <v>1451275.63</v>
      </c>
      <c r="I108" s="20" t="str">
        <f t="shared" si="16"/>
        <v>B190</v>
      </c>
      <c r="J108">
        <f t="shared" si="17"/>
        <v>190</v>
      </c>
      <c r="K108" s="28">
        <f t="shared" ca="1" si="9"/>
        <v>0</v>
      </c>
      <c r="L108">
        <f t="shared" ca="1" si="10"/>
        <v>0</v>
      </c>
      <c r="M108">
        <f t="shared" ca="1" si="11"/>
        <v>0</v>
      </c>
      <c r="N108">
        <f t="shared" ca="1" si="12"/>
        <v>0</v>
      </c>
      <c r="O108">
        <f t="shared" ca="1" si="13"/>
        <v>0</v>
      </c>
      <c r="P108">
        <f t="shared" ca="1" si="14"/>
        <v>0</v>
      </c>
      <c r="Q108">
        <f t="shared" ca="1" si="15"/>
        <v>0</v>
      </c>
    </row>
    <row r="109" spans="1:17">
      <c r="A109" s="4" t="s">
        <v>101</v>
      </c>
      <c r="B109" s="4" t="s">
        <v>42</v>
      </c>
      <c r="C109" s="25">
        <v>0</v>
      </c>
      <c r="D109" s="14">
        <v>12840045.1</v>
      </c>
      <c r="E109" s="24">
        <v>12840045.1</v>
      </c>
      <c r="F109" s="14">
        <v>12840045.1</v>
      </c>
      <c r="G109" s="14">
        <v>12834340.470000001</v>
      </c>
      <c r="H109" s="13">
        <v>0</v>
      </c>
      <c r="I109" s="20" t="str">
        <f t="shared" si="16"/>
        <v>B191</v>
      </c>
      <c r="J109">
        <f t="shared" si="17"/>
        <v>191</v>
      </c>
      <c r="K109" s="28">
        <f t="shared" ca="1" si="9"/>
        <v>0</v>
      </c>
      <c r="L109">
        <f t="shared" ca="1" si="10"/>
        <v>0</v>
      </c>
      <c r="M109">
        <f t="shared" ca="1" si="11"/>
        <v>0</v>
      </c>
      <c r="N109">
        <f t="shared" ca="1" si="12"/>
        <v>0</v>
      </c>
      <c r="O109">
        <f t="shared" ca="1" si="13"/>
        <v>0</v>
      </c>
      <c r="P109">
        <f t="shared" ca="1" si="14"/>
        <v>0</v>
      </c>
      <c r="Q109">
        <f t="shared" ca="1" si="15"/>
        <v>0</v>
      </c>
    </row>
    <row r="110" spans="1:17">
      <c r="A110" s="4" t="s">
        <v>101</v>
      </c>
      <c r="B110" s="4" t="s">
        <v>43</v>
      </c>
      <c r="C110" s="25">
        <v>0</v>
      </c>
      <c r="D110" s="14">
        <v>1635065.25</v>
      </c>
      <c r="E110" s="24">
        <v>1635065.25</v>
      </c>
      <c r="F110" s="14">
        <v>1635065.25</v>
      </c>
      <c r="G110" s="14">
        <v>1611738.87</v>
      </c>
      <c r="H110" s="13">
        <v>0</v>
      </c>
      <c r="I110" s="20" t="str">
        <f t="shared" si="16"/>
        <v>B192</v>
      </c>
      <c r="J110">
        <f t="shared" si="17"/>
        <v>192</v>
      </c>
      <c r="K110" s="28">
        <f t="shared" ca="1" si="9"/>
        <v>0</v>
      </c>
      <c r="L110">
        <f t="shared" ca="1" si="10"/>
        <v>0</v>
      </c>
      <c r="M110">
        <f t="shared" ca="1" si="11"/>
        <v>0</v>
      </c>
      <c r="N110">
        <f t="shared" ca="1" si="12"/>
        <v>0</v>
      </c>
      <c r="O110">
        <f t="shared" ca="1" si="13"/>
        <v>0</v>
      </c>
      <c r="P110">
        <f t="shared" ca="1" si="14"/>
        <v>0</v>
      </c>
      <c r="Q110">
        <f t="shared" ca="1" si="15"/>
        <v>0</v>
      </c>
    </row>
    <row r="111" spans="1:17">
      <c r="A111" s="4" t="s">
        <v>101</v>
      </c>
      <c r="B111" s="4" t="s">
        <v>44</v>
      </c>
      <c r="C111" s="25">
        <v>0</v>
      </c>
      <c r="D111" s="14">
        <v>2354812.4300000002</v>
      </c>
      <c r="E111" s="24">
        <v>2354812.4300000002</v>
      </c>
      <c r="F111" s="14">
        <v>2354812.4300000002</v>
      </c>
      <c r="G111" s="14">
        <v>2344805.12</v>
      </c>
      <c r="H111" s="13">
        <v>0</v>
      </c>
      <c r="I111" s="20" t="str">
        <f t="shared" si="16"/>
        <v>B193</v>
      </c>
      <c r="J111">
        <f t="shared" si="17"/>
        <v>193</v>
      </c>
      <c r="K111" s="28">
        <f t="shared" ca="1" si="9"/>
        <v>0</v>
      </c>
      <c r="L111">
        <f t="shared" ca="1" si="10"/>
        <v>0</v>
      </c>
      <c r="M111">
        <f t="shared" ca="1" si="11"/>
        <v>0</v>
      </c>
      <c r="N111">
        <f t="shared" ca="1" si="12"/>
        <v>0</v>
      </c>
      <c r="O111">
        <f t="shared" ca="1" si="13"/>
        <v>0</v>
      </c>
      <c r="P111">
        <f t="shared" ca="1" si="14"/>
        <v>0</v>
      </c>
      <c r="Q111">
        <f t="shared" ca="1" si="15"/>
        <v>0</v>
      </c>
    </row>
    <row r="112" spans="1:17">
      <c r="A112" s="4" t="s">
        <v>101</v>
      </c>
      <c r="B112" s="4" t="s">
        <v>45</v>
      </c>
      <c r="C112" s="25">
        <v>0</v>
      </c>
      <c r="D112" s="14">
        <v>1003522.75</v>
      </c>
      <c r="E112" s="24">
        <v>1003522.75</v>
      </c>
      <c r="F112" s="14">
        <v>1003522.75</v>
      </c>
      <c r="G112" s="14">
        <v>994636.93</v>
      </c>
      <c r="H112" s="13">
        <v>0</v>
      </c>
      <c r="I112" s="20" t="str">
        <f t="shared" si="16"/>
        <v>B194</v>
      </c>
      <c r="J112">
        <f t="shared" si="17"/>
        <v>194</v>
      </c>
      <c r="K112" s="28">
        <f t="shared" ca="1" si="9"/>
        <v>0</v>
      </c>
      <c r="L112">
        <f t="shared" ca="1" si="10"/>
        <v>0</v>
      </c>
      <c r="M112">
        <f t="shared" ca="1" si="11"/>
        <v>0</v>
      </c>
      <c r="N112">
        <f t="shared" ca="1" si="12"/>
        <v>0</v>
      </c>
      <c r="O112">
        <f t="shared" ca="1" si="13"/>
        <v>0</v>
      </c>
      <c r="P112">
        <f t="shared" ca="1" si="14"/>
        <v>0</v>
      </c>
      <c r="Q112">
        <f t="shared" ca="1" si="15"/>
        <v>0</v>
      </c>
    </row>
    <row r="113" spans="1:17">
      <c r="A113" s="4" t="s">
        <v>101</v>
      </c>
      <c r="B113" s="4" t="s">
        <v>46</v>
      </c>
      <c r="C113" s="25">
        <v>0</v>
      </c>
      <c r="D113" s="14">
        <v>1574199.77</v>
      </c>
      <c r="E113" s="24">
        <v>1574199.77</v>
      </c>
      <c r="F113" s="14">
        <v>1574199.77</v>
      </c>
      <c r="G113" s="14">
        <v>1568523.85</v>
      </c>
      <c r="H113" s="13">
        <v>0</v>
      </c>
      <c r="I113" s="20" t="str">
        <f t="shared" si="16"/>
        <v>B195</v>
      </c>
      <c r="J113">
        <f t="shared" si="17"/>
        <v>195</v>
      </c>
      <c r="K113" s="28">
        <f t="shared" ca="1" si="9"/>
        <v>0</v>
      </c>
      <c r="L113">
        <f t="shared" ca="1" si="10"/>
        <v>0</v>
      </c>
      <c r="M113">
        <f t="shared" ca="1" si="11"/>
        <v>0</v>
      </c>
      <c r="N113">
        <f t="shared" ca="1" si="12"/>
        <v>0</v>
      </c>
      <c r="O113">
        <f t="shared" ca="1" si="13"/>
        <v>0</v>
      </c>
      <c r="P113">
        <f t="shared" ca="1" si="14"/>
        <v>0</v>
      </c>
      <c r="Q113">
        <f t="shared" ca="1" si="15"/>
        <v>0</v>
      </c>
    </row>
    <row r="114" spans="1:17">
      <c r="A114" s="4" t="s">
        <v>101</v>
      </c>
      <c r="B114" s="4" t="s">
        <v>47</v>
      </c>
      <c r="C114" s="24">
        <v>1897035100</v>
      </c>
      <c r="D114" s="14">
        <v>686265486.33000004</v>
      </c>
      <c r="E114" s="24">
        <v>2583300586.3299999</v>
      </c>
      <c r="F114" s="14">
        <v>2583300586.3299999</v>
      </c>
      <c r="G114" s="14">
        <v>2583300586.3299999</v>
      </c>
      <c r="H114" s="13">
        <v>0</v>
      </c>
      <c r="I114" s="20" t="str">
        <f t="shared" si="16"/>
        <v>B196</v>
      </c>
      <c r="J114">
        <f t="shared" si="17"/>
        <v>196</v>
      </c>
      <c r="K114" s="28">
        <f t="shared" ca="1" si="9"/>
        <v>0</v>
      </c>
      <c r="L114">
        <f t="shared" ca="1" si="10"/>
        <v>0</v>
      </c>
      <c r="M114">
        <f t="shared" ca="1" si="11"/>
        <v>0</v>
      </c>
      <c r="N114">
        <f t="shared" ca="1" si="12"/>
        <v>0</v>
      </c>
      <c r="O114">
        <f t="shared" ca="1" si="13"/>
        <v>0</v>
      </c>
      <c r="P114">
        <f t="shared" ca="1" si="14"/>
        <v>0</v>
      </c>
      <c r="Q114">
        <f t="shared" ca="1" si="15"/>
        <v>0</v>
      </c>
    </row>
    <row r="115" spans="1:17">
      <c r="A115" s="4" t="s">
        <v>101</v>
      </c>
      <c r="B115" s="4" t="s">
        <v>48</v>
      </c>
      <c r="C115" s="25">
        <v>0</v>
      </c>
      <c r="D115" s="14">
        <v>1201421.3799999999</v>
      </c>
      <c r="E115" s="24">
        <v>1201421.3799999999</v>
      </c>
      <c r="F115" s="14">
        <v>1201421.3799999999</v>
      </c>
      <c r="G115" s="14">
        <v>955285.59</v>
      </c>
      <c r="H115" s="13">
        <v>0</v>
      </c>
      <c r="I115" s="20" t="str">
        <f t="shared" si="16"/>
        <v>B197</v>
      </c>
      <c r="J115">
        <f t="shared" si="17"/>
        <v>197</v>
      </c>
      <c r="K115" s="28">
        <f t="shared" ca="1" si="9"/>
        <v>0</v>
      </c>
      <c r="L115">
        <f t="shared" ca="1" si="10"/>
        <v>0</v>
      </c>
      <c r="M115">
        <f t="shared" ca="1" si="11"/>
        <v>0</v>
      </c>
      <c r="N115">
        <f t="shared" ca="1" si="12"/>
        <v>0</v>
      </c>
      <c r="O115">
        <f t="shared" ca="1" si="13"/>
        <v>0</v>
      </c>
      <c r="P115">
        <f t="shared" ca="1" si="14"/>
        <v>0</v>
      </c>
      <c r="Q115">
        <f t="shared" ca="1" si="15"/>
        <v>0</v>
      </c>
    </row>
    <row r="116" spans="1:17">
      <c r="A116" s="4" t="s">
        <v>101</v>
      </c>
      <c r="B116" s="4" t="s">
        <v>49</v>
      </c>
      <c r="C116" s="24">
        <v>489127672</v>
      </c>
      <c r="D116" s="14">
        <v>44189475.659999996</v>
      </c>
      <c r="E116" s="24">
        <v>533317147.66000003</v>
      </c>
      <c r="F116" s="14">
        <v>533317147.66000003</v>
      </c>
      <c r="G116" s="14">
        <v>491079574.10000002</v>
      </c>
      <c r="H116" s="13">
        <v>0</v>
      </c>
      <c r="I116" s="20" t="str">
        <f t="shared" si="16"/>
        <v>B198</v>
      </c>
      <c r="J116">
        <f t="shared" si="17"/>
        <v>198</v>
      </c>
      <c r="K116" s="28">
        <f t="shared" ca="1" si="9"/>
        <v>0</v>
      </c>
      <c r="L116">
        <f t="shared" ca="1" si="10"/>
        <v>0</v>
      </c>
      <c r="M116">
        <f t="shared" ca="1" si="11"/>
        <v>0</v>
      </c>
      <c r="N116">
        <f t="shared" ca="1" si="12"/>
        <v>0</v>
      </c>
      <c r="O116">
        <f t="shared" ca="1" si="13"/>
        <v>0</v>
      </c>
      <c r="P116">
        <f t="shared" ca="1" si="14"/>
        <v>0</v>
      </c>
      <c r="Q116">
        <f t="shared" ca="1" si="15"/>
        <v>0</v>
      </c>
    </row>
    <row r="117" spans="1:17">
      <c r="A117" s="4" t="s">
        <v>101</v>
      </c>
      <c r="B117" s="4" t="s">
        <v>55</v>
      </c>
      <c r="C117" s="25">
        <v>0</v>
      </c>
      <c r="D117" s="14">
        <v>493023.04</v>
      </c>
      <c r="E117" s="24">
        <v>493023.04</v>
      </c>
      <c r="F117" s="14">
        <v>493023.04</v>
      </c>
      <c r="G117" s="14">
        <v>486326.95</v>
      </c>
      <c r="H117" s="13">
        <v>0</v>
      </c>
      <c r="I117" s="20" t="str">
        <f t="shared" si="16"/>
        <v>B199</v>
      </c>
      <c r="J117">
        <f t="shared" si="17"/>
        <v>199</v>
      </c>
      <c r="K117" s="28">
        <f t="shared" ca="1" si="9"/>
        <v>0</v>
      </c>
      <c r="L117">
        <f t="shared" ca="1" si="10"/>
        <v>0</v>
      </c>
      <c r="M117">
        <f t="shared" ca="1" si="11"/>
        <v>0</v>
      </c>
      <c r="N117">
        <f t="shared" ca="1" si="12"/>
        <v>0</v>
      </c>
      <c r="O117">
        <f t="shared" ca="1" si="13"/>
        <v>0</v>
      </c>
      <c r="P117">
        <f t="shared" ca="1" si="14"/>
        <v>0</v>
      </c>
      <c r="Q117">
        <f t="shared" ca="1" si="15"/>
        <v>0</v>
      </c>
    </row>
    <row r="118" spans="1:17">
      <c r="A118" s="4" t="s">
        <v>101</v>
      </c>
      <c r="B118" s="4" t="s">
        <v>57</v>
      </c>
      <c r="C118" s="25">
        <v>0</v>
      </c>
      <c r="D118" s="14">
        <v>4882069.2</v>
      </c>
      <c r="E118" s="24">
        <v>4882069.2</v>
      </c>
      <c r="F118" s="14">
        <v>4882069.2</v>
      </c>
      <c r="G118" s="14">
        <v>4705008.5599999996</v>
      </c>
      <c r="H118" s="13">
        <v>0</v>
      </c>
      <c r="I118" s="20" t="str">
        <f t="shared" si="16"/>
        <v>B200</v>
      </c>
      <c r="J118">
        <f t="shared" si="17"/>
        <v>200</v>
      </c>
      <c r="K118" s="28">
        <f t="shared" ca="1" si="9"/>
        <v>0</v>
      </c>
      <c r="L118">
        <f t="shared" ca="1" si="10"/>
        <v>0</v>
      </c>
      <c r="M118">
        <f t="shared" ca="1" si="11"/>
        <v>0</v>
      </c>
      <c r="N118">
        <f t="shared" ca="1" si="12"/>
        <v>0</v>
      </c>
      <c r="O118">
        <f t="shared" ca="1" si="13"/>
        <v>0</v>
      </c>
      <c r="P118">
        <f t="shared" ca="1" si="14"/>
        <v>0</v>
      </c>
      <c r="Q118">
        <f t="shared" ca="1" si="15"/>
        <v>0</v>
      </c>
    </row>
    <row r="119" spans="1:17">
      <c r="A119" s="4" t="s">
        <v>101</v>
      </c>
      <c r="B119" s="4" t="s">
        <v>58</v>
      </c>
      <c r="C119" s="25">
        <v>0</v>
      </c>
      <c r="D119" s="14">
        <v>8145778.8499999996</v>
      </c>
      <c r="E119" s="24">
        <v>8145778.8499999996</v>
      </c>
      <c r="F119" s="14">
        <v>8145778.8499999996</v>
      </c>
      <c r="G119" s="14">
        <v>7985868.8600000003</v>
      </c>
      <c r="H119" s="13">
        <v>0</v>
      </c>
      <c r="I119" s="20" t="str">
        <f t="shared" si="16"/>
        <v>B201</v>
      </c>
      <c r="J119">
        <f t="shared" si="17"/>
        <v>201</v>
      </c>
      <c r="K119" s="28">
        <f t="shared" ca="1" si="9"/>
        <v>0</v>
      </c>
      <c r="L119">
        <f t="shared" ca="1" si="10"/>
        <v>0</v>
      </c>
      <c r="M119">
        <f t="shared" ca="1" si="11"/>
        <v>0</v>
      </c>
      <c r="N119">
        <f t="shared" ca="1" si="12"/>
        <v>0</v>
      </c>
      <c r="O119">
        <f t="shared" ca="1" si="13"/>
        <v>0</v>
      </c>
      <c r="P119">
        <f t="shared" ca="1" si="14"/>
        <v>0</v>
      </c>
      <c r="Q119">
        <f t="shared" ca="1" si="15"/>
        <v>0</v>
      </c>
    </row>
    <row r="120" spans="1:17">
      <c r="A120" s="4" t="s">
        <v>101</v>
      </c>
      <c r="B120" s="4" t="s">
        <v>59</v>
      </c>
      <c r="C120" s="25">
        <v>0</v>
      </c>
      <c r="D120" s="14">
        <v>2837867.89</v>
      </c>
      <c r="E120" s="24">
        <v>2837867.89</v>
      </c>
      <c r="F120" s="14">
        <v>2837867.89</v>
      </c>
      <c r="G120" s="14">
        <v>2784643.28</v>
      </c>
      <c r="H120" s="13">
        <v>0</v>
      </c>
      <c r="I120" s="20" t="str">
        <f t="shared" si="16"/>
        <v>B202</v>
      </c>
      <c r="J120">
        <f t="shared" si="17"/>
        <v>202</v>
      </c>
      <c r="K120" s="28">
        <f t="shared" ca="1" si="9"/>
        <v>0</v>
      </c>
      <c r="L120">
        <f t="shared" ca="1" si="10"/>
        <v>0</v>
      </c>
      <c r="M120">
        <f t="shared" ca="1" si="11"/>
        <v>0</v>
      </c>
      <c r="N120">
        <f t="shared" ca="1" si="12"/>
        <v>0</v>
      </c>
      <c r="O120">
        <f t="shared" ca="1" si="13"/>
        <v>0</v>
      </c>
      <c r="P120">
        <f t="shared" ca="1" si="14"/>
        <v>0</v>
      </c>
      <c r="Q120">
        <f t="shared" ca="1" si="15"/>
        <v>0</v>
      </c>
    </row>
    <row r="121" spans="1:17">
      <c r="A121" s="4" t="s">
        <v>101</v>
      </c>
      <c r="B121" s="4" t="s">
        <v>60</v>
      </c>
      <c r="C121" s="24">
        <v>454516867</v>
      </c>
      <c r="D121" s="14">
        <v>264867323.44</v>
      </c>
      <c r="E121" s="24">
        <v>719384190.44000006</v>
      </c>
      <c r="F121" s="14">
        <v>719384190.44000006</v>
      </c>
      <c r="G121" s="14">
        <v>703545529.13</v>
      </c>
      <c r="H121" s="13">
        <v>0</v>
      </c>
      <c r="I121" s="20" t="str">
        <f t="shared" si="16"/>
        <v>B203</v>
      </c>
      <c r="J121">
        <f t="shared" si="17"/>
        <v>203</v>
      </c>
      <c r="K121" s="28">
        <f t="shared" ca="1" si="9"/>
        <v>0</v>
      </c>
      <c r="L121">
        <f t="shared" ca="1" si="10"/>
        <v>0</v>
      </c>
      <c r="M121">
        <f t="shared" ca="1" si="11"/>
        <v>0</v>
      </c>
      <c r="N121">
        <f t="shared" ca="1" si="12"/>
        <v>0</v>
      </c>
      <c r="O121">
        <f t="shared" ca="1" si="13"/>
        <v>0</v>
      </c>
      <c r="P121">
        <f t="shared" ca="1" si="14"/>
        <v>0</v>
      </c>
      <c r="Q121">
        <f t="shared" ca="1" si="15"/>
        <v>0</v>
      </c>
    </row>
    <row r="122" spans="1:17">
      <c r="A122" s="4" t="s">
        <v>101</v>
      </c>
      <c r="B122" s="4" t="s">
        <v>61</v>
      </c>
      <c r="C122" s="24">
        <v>203076163</v>
      </c>
      <c r="D122" s="14">
        <v>4682178.38</v>
      </c>
      <c r="E122" s="24">
        <v>207758341.38</v>
      </c>
      <c r="F122" s="14">
        <v>207758341.38</v>
      </c>
      <c r="G122" s="14">
        <v>199296835.38</v>
      </c>
      <c r="H122" s="13">
        <v>0</v>
      </c>
      <c r="I122" s="20" t="str">
        <f t="shared" si="16"/>
        <v>B204</v>
      </c>
      <c r="J122">
        <f t="shared" si="17"/>
        <v>204</v>
      </c>
      <c r="K122" s="28">
        <f t="shared" ca="1" si="9"/>
        <v>0</v>
      </c>
      <c r="L122">
        <f t="shared" ca="1" si="10"/>
        <v>0</v>
      </c>
      <c r="M122">
        <f t="shared" ca="1" si="11"/>
        <v>0</v>
      </c>
      <c r="N122">
        <f t="shared" ca="1" si="12"/>
        <v>0</v>
      </c>
      <c r="O122">
        <f t="shared" ca="1" si="13"/>
        <v>0</v>
      </c>
      <c r="P122">
        <f t="shared" ca="1" si="14"/>
        <v>0</v>
      </c>
      <c r="Q122">
        <f t="shared" ca="1" si="15"/>
        <v>0</v>
      </c>
    </row>
    <row r="123" spans="1:17">
      <c r="A123" s="4" t="s">
        <v>101</v>
      </c>
      <c r="B123" s="4" t="s">
        <v>63</v>
      </c>
      <c r="C123" s="24">
        <v>377073474</v>
      </c>
      <c r="D123" s="14">
        <v>-7397507</v>
      </c>
      <c r="E123" s="24">
        <v>369675967</v>
      </c>
      <c r="F123" s="14">
        <v>369675967</v>
      </c>
      <c r="G123" s="14">
        <v>369675967</v>
      </c>
      <c r="H123" s="13">
        <v>0</v>
      </c>
      <c r="I123" s="20" t="str">
        <f t="shared" si="16"/>
        <v>B205</v>
      </c>
      <c r="J123">
        <f t="shared" si="17"/>
        <v>205</v>
      </c>
      <c r="K123" s="28">
        <f t="shared" ca="1" si="9"/>
        <v>0</v>
      </c>
      <c r="L123">
        <f t="shared" ca="1" si="10"/>
        <v>0</v>
      </c>
      <c r="M123">
        <f t="shared" ca="1" si="11"/>
        <v>0</v>
      </c>
      <c r="N123">
        <f t="shared" ca="1" si="12"/>
        <v>0</v>
      </c>
      <c r="O123">
        <f t="shared" ca="1" si="13"/>
        <v>0</v>
      </c>
      <c r="P123">
        <f t="shared" ca="1" si="14"/>
        <v>0</v>
      </c>
      <c r="Q123">
        <f t="shared" ca="1" si="15"/>
        <v>0</v>
      </c>
    </row>
    <row r="124" spans="1:17">
      <c r="A124" s="4" t="s">
        <v>101</v>
      </c>
      <c r="B124" s="4" t="s">
        <v>107</v>
      </c>
      <c r="C124" s="24">
        <v>90538557</v>
      </c>
      <c r="D124" s="14">
        <v>49664881.229999997</v>
      </c>
      <c r="E124" s="24">
        <v>140203438.22999999</v>
      </c>
      <c r="F124" s="14">
        <v>140203438.22999999</v>
      </c>
      <c r="G124" s="14">
        <v>140203438.22999999</v>
      </c>
      <c r="H124" s="13">
        <v>0</v>
      </c>
      <c r="I124" s="20" t="str">
        <f t="shared" si="16"/>
        <v>B206</v>
      </c>
      <c r="J124">
        <f t="shared" si="17"/>
        <v>206</v>
      </c>
      <c r="K124" s="28">
        <f t="shared" ca="1" si="9"/>
        <v>0</v>
      </c>
      <c r="L124">
        <f t="shared" ca="1" si="10"/>
        <v>0</v>
      </c>
      <c r="M124">
        <f t="shared" ca="1" si="11"/>
        <v>0</v>
      </c>
      <c r="N124">
        <f t="shared" ca="1" si="12"/>
        <v>0</v>
      </c>
      <c r="O124">
        <f t="shared" ca="1" si="13"/>
        <v>0</v>
      </c>
      <c r="P124">
        <f t="shared" ca="1" si="14"/>
        <v>0</v>
      </c>
      <c r="Q124">
        <f t="shared" ca="1" si="15"/>
        <v>0</v>
      </c>
    </row>
    <row r="125" spans="1:17">
      <c r="A125" s="4" t="s">
        <v>101</v>
      </c>
      <c r="B125" s="4" t="s">
        <v>89</v>
      </c>
      <c r="C125" s="24">
        <v>394191465</v>
      </c>
      <c r="D125" s="14">
        <v>149770695.84</v>
      </c>
      <c r="E125" s="24">
        <v>543962160.84000003</v>
      </c>
      <c r="F125" s="14">
        <v>398810539.19999999</v>
      </c>
      <c r="G125" s="14">
        <v>384090544.19999999</v>
      </c>
      <c r="H125" s="14">
        <v>145151621.63999999</v>
      </c>
      <c r="I125" s="20" t="str">
        <f t="shared" si="16"/>
        <v>B207</v>
      </c>
      <c r="J125">
        <f t="shared" si="17"/>
        <v>207</v>
      </c>
      <c r="K125" s="28">
        <f t="shared" ca="1" si="9"/>
        <v>0</v>
      </c>
      <c r="L125">
        <f t="shared" ca="1" si="10"/>
        <v>0</v>
      </c>
      <c r="M125">
        <f t="shared" ca="1" si="11"/>
        <v>0</v>
      </c>
      <c r="N125">
        <f t="shared" ca="1" si="12"/>
        <v>0</v>
      </c>
      <c r="O125">
        <f t="shared" ca="1" si="13"/>
        <v>0</v>
      </c>
      <c r="P125">
        <f t="shared" ca="1" si="14"/>
        <v>0</v>
      </c>
      <c r="Q125">
        <f t="shared" ca="1" si="15"/>
        <v>0</v>
      </c>
    </row>
    <row r="126" spans="1:17">
      <c r="A126" s="4" t="s">
        <v>101</v>
      </c>
      <c r="B126" s="4" t="s">
        <v>64</v>
      </c>
      <c r="C126" s="24">
        <v>35957194</v>
      </c>
      <c r="D126" s="14">
        <v>2433069.79</v>
      </c>
      <c r="E126" s="24">
        <v>38390263.789999999</v>
      </c>
      <c r="F126" s="14">
        <v>38366745.560000002</v>
      </c>
      <c r="G126" s="14">
        <v>30176271.559999999</v>
      </c>
      <c r="H126" s="14">
        <v>23518.23</v>
      </c>
      <c r="I126" s="20" t="str">
        <f t="shared" si="16"/>
        <v>B208</v>
      </c>
      <c r="J126">
        <f t="shared" si="17"/>
        <v>208</v>
      </c>
      <c r="K126" s="28">
        <f t="shared" ca="1" si="9"/>
        <v>0</v>
      </c>
      <c r="L126">
        <f t="shared" ca="1" si="10"/>
        <v>0</v>
      </c>
      <c r="M126">
        <f t="shared" ca="1" si="11"/>
        <v>0</v>
      </c>
      <c r="N126">
        <f t="shared" ca="1" si="12"/>
        <v>0</v>
      </c>
      <c r="O126">
        <f t="shared" ca="1" si="13"/>
        <v>0</v>
      </c>
      <c r="P126">
        <f t="shared" ca="1" si="14"/>
        <v>0</v>
      </c>
      <c r="Q126">
        <f t="shared" ca="1" si="15"/>
        <v>0</v>
      </c>
    </row>
    <row r="127" spans="1:17">
      <c r="A127" s="4" t="s">
        <v>101</v>
      </c>
      <c r="B127" s="4" t="s">
        <v>65</v>
      </c>
      <c r="C127" s="25">
        <v>0</v>
      </c>
      <c r="D127" s="14">
        <v>398193.55</v>
      </c>
      <c r="E127" s="24">
        <v>398193.55</v>
      </c>
      <c r="F127" s="14">
        <v>398193.55</v>
      </c>
      <c r="G127" s="14">
        <v>398133.72</v>
      </c>
      <c r="H127" s="13">
        <v>0</v>
      </c>
      <c r="I127" s="20" t="str">
        <f t="shared" si="16"/>
        <v>B209</v>
      </c>
      <c r="J127">
        <f t="shared" si="17"/>
        <v>209</v>
      </c>
      <c r="K127" s="28">
        <f t="shared" ca="1" si="9"/>
        <v>0</v>
      </c>
      <c r="L127">
        <f t="shared" ca="1" si="10"/>
        <v>0</v>
      </c>
      <c r="M127">
        <f t="shared" ca="1" si="11"/>
        <v>0</v>
      </c>
      <c r="N127">
        <f t="shared" ca="1" si="12"/>
        <v>0</v>
      </c>
      <c r="O127">
        <f t="shared" ca="1" si="13"/>
        <v>0</v>
      </c>
      <c r="P127">
        <f t="shared" ca="1" si="14"/>
        <v>0</v>
      </c>
      <c r="Q127">
        <f t="shared" ca="1" si="15"/>
        <v>0</v>
      </c>
    </row>
    <row r="128" spans="1:17">
      <c r="A128" s="4" t="s">
        <v>101</v>
      </c>
      <c r="B128" s="4" t="s">
        <v>108</v>
      </c>
      <c r="C128" s="25">
        <v>0</v>
      </c>
      <c r="D128" s="14">
        <v>965357.16</v>
      </c>
      <c r="E128" s="24">
        <v>965357.16</v>
      </c>
      <c r="F128" s="14">
        <v>965357.16</v>
      </c>
      <c r="G128" s="14">
        <v>918058.41</v>
      </c>
      <c r="H128" s="13">
        <v>0</v>
      </c>
      <c r="I128" s="20" t="str">
        <f t="shared" si="16"/>
        <v>B210</v>
      </c>
      <c r="J128">
        <f t="shared" si="17"/>
        <v>210</v>
      </c>
      <c r="K128" s="28">
        <f t="shared" ca="1" si="9"/>
        <v>0</v>
      </c>
      <c r="L128">
        <f t="shared" ca="1" si="10"/>
        <v>0</v>
      </c>
      <c r="M128">
        <f t="shared" ca="1" si="11"/>
        <v>0</v>
      </c>
      <c r="N128">
        <f t="shared" ca="1" si="12"/>
        <v>0</v>
      </c>
      <c r="O128">
        <f t="shared" ca="1" si="13"/>
        <v>0</v>
      </c>
      <c r="P128">
        <f t="shared" ca="1" si="14"/>
        <v>0</v>
      </c>
      <c r="Q128">
        <f t="shared" ca="1" si="15"/>
        <v>0</v>
      </c>
    </row>
    <row r="129" spans="1:17">
      <c r="A129" s="4" t="s">
        <v>101</v>
      </c>
      <c r="B129" s="4" t="s">
        <v>66</v>
      </c>
      <c r="C129" s="24">
        <v>17588333</v>
      </c>
      <c r="D129" s="14">
        <v>11837903.619999999</v>
      </c>
      <c r="E129" s="24">
        <v>29426236.620000001</v>
      </c>
      <c r="F129" s="14">
        <v>29426236.32</v>
      </c>
      <c r="G129" s="14">
        <v>26395870.780000001</v>
      </c>
      <c r="H129" s="14">
        <v>0.3</v>
      </c>
      <c r="I129" s="20" t="str">
        <f t="shared" si="16"/>
        <v>B211</v>
      </c>
      <c r="J129">
        <f t="shared" si="17"/>
        <v>211</v>
      </c>
      <c r="K129" s="28">
        <f t="shared" ca="1" si="9"/>
        <v>0</v>
      </c>
      <c r="L129">
        <f t="shared" ca="1" si="10"/>
        <v>0</v>
      </c>
      <c r="M129">
        <f t="shared" ca="1" si="11"/>
        <v>0</v>
      </c>
      <c r="N129">
        <f t="shared" ca="1" si="12"/>
        <v>0</v>
      </c>
      <c r="O129">
        <f t="shared" ca="1" si="13"/>
        <v>0</v>
      </c>
      <c r="P129">
        <f t="shared" ca="1" si="14"/>
        <v>0</v>
      </c>
      <c r="Q129">
        <f t="shared" ca="1" si="15"/>
        <v>0</v>
      </c>
    </row>
    <row r="130" spans="1:17">
      <c r="A130" s="4" t="s">
        <v>101</v>
      </c>
      <c r="B130" s="4" t="s">
        <v>67</v>
      </c>
      <c r="C130" s="25">
        <v>0</v>
      </c>
      <c r="D130" s="14">
        <v>969508.49</v>
      </c>
      <c r="E130" s="24">
        <v>969508.49</v>
      </c>
      <c r="F130" s="14">
        <v>969508.49</v>
      </c>
      <c r="G130" s="14">
        <v>764248.41</v>
      </c>
      <c r="H130" s="13">
        <v>0</v>
      </c>
      <c r="I130" s="20" t="str">
        <f t="shared" si="16"/>
        <v>B212</v>
      </c>
      <c r="J130">
        <f t="shared" si="17"/>
        <v>212</v>
      </c>
      <c r="K130" s="28">
        <f t="shared" ca="1" si="9"/>
        <v>0</v>
      </c>
      <c r="L130">
        <f t="shared" ca="1" si="10"/>
        <v>0</v>
      </c>
      <c r="M130">
        <f t="shared" ca="1" si="11"/>
        <v>0</v>
      </c>
      <c r="N130">
        <f t="shared" ca="1" si="12"/>
        <v>0</v>
      </c>
      <c r="O130">
        <f t="shared" ca="1" si="13"/>
        <v>0</v>
      </c>
      <c r="P130">
        <f t="shared" ca="1" si="14"/>
        <v>0</v>
      </c>
      <c r="Q130">
        <f t="shared" ca="1" si="15"/>
        <v>0</v>
      </c>
    </row>
    <row r="131" spans="1:17">
      <c r="A131" s="4" t="s">
        <v>101</v>
      </c>
      <c r="B131" s="4" t="s">
        <v>69</v>
      </c>
      <c r="C131" s="25">
        <v>0</v>
      </c>
      <c r="D131" s="14">
        <v>7047620.4800000004</v>
      </c>
      <c r="E131" s="24">
        <v>7047620.4800000004</v>
      </c>
      <c r="F131" s="14">
        <v>7047620.4800000004</v>
      </c>
      <c r="G131" s="14">
        <v>6129172.0499999998</v>
      </c>
      <c r="H131" s="13">
        <v>0</v>
      </c>
      <c r="I131" s="20" t="str">
        <f t="shared" si="16"/>
        <v>B213</v>
      </c>
      <c r="J131">
        <f t="shared" si="17"/>
        <v>213</v>
      </c>
      <c r="K131" s="28">
        <f t="shared" ref="K131:K194" ca="1" si="18">+INDIRECT(I131,TRUE)</f>
        <v>0</v>
      </c>
      <c r="L131">
        <f t="shared" ref="L131:L194" ca="1" si="19">+INDIRECT("C"&amp;J131,TRUE)</f>
        <v>0</v>
      </c>
      <c r="M131">
        <f t="shared" ref="M131:M194" ca="1" si="20">+INDIRECT("D"&amp;J131,TRUE)</f>
        <v>0</v>
      </c>
      <c r="N131">
        <f t="shared" ref="N131:N194" ca="1" si="21">+INDIRECT("e"&amp;J131,TRUE)</f>
        <v>0</v>
      </c>
      <c r="O131">
        <f t="shared" ref="O131:O194" ca="1" si="22">+INDIRECT("f"&amp;J131,TRUE)</f>
        <v>0</v>
      </c>
      <c r="P131">
        <f t="shared" ref="P131:P194" ca="1" si="23">+INDIRECT("g"&amp;J131,TRUE)</f>
        <v>0</v>
      </c>
      <c r="Q131">
        <f t="shared" ref="Q131:Q194" ca="1" si="24">+INDIRECT("h"&amp;J131,TRUE)</f>
        <v>0</v>
      </c>
    </row>
    <row r="132" spans="1:17">
      <c r="A132" s="4" t="s">
        <v>101</v>
      </c>
      <c r="B132" s="4" t="s">
        <v>70</v>
      </c>
      <c r="C132" s="24">
        <v>51633452</v>
      </c>
      <c r="D132" s="13">
        <v>0</v>
      </c>
      <c r="E132" s="24">
        <v>51633452</v>
      </c>
      <c r="F132" s="14">
        <v>51633452</v>
      </c>
      <c r="G132" s="14">
        <v>51633452</v>
      </c>
      <c r="H132" s="13">
        <v>0</v>
      </c>
      <c r="I132" s="20" t="str">
        <f t="shared" ref="I132:I195" si="25">+"B"&amp;(J131+1)</f>
        <v>B214</v>
      </c>
      <c r="J132">
        <f t="shared" ref="J132:J195" si="26">+J131+1</f>
        <v>214</v>
      </c>
      <c r="K132" s="28">
        <f t="shared" ca="1" si="18"/>
        <v>0</v>
      </c>
      <c r="L132">
        <f t="shared" ca="1" si="19"/>
        <v>0</v>
      </c>
      <c r="M132">
        <f t="shared" ca="1" si="20"/>
        <v>0</v>
      </c>
      <c r="N132">
        <f t="shared" ca="1" si="21"/>
        <v>0</v>
      </c>
      <c r="O132">
        <f t="shared" ca="1" si="22"/>
        <v>0</v>
      </c>
      <c r="P132">
        <f t="shared" ca="1" si="23"/>
        <v>0</v>
      </c>
      <c r="Q132">
        <f t="shared" ca="1" si="24"/>
        <v>0</v>
      </c>
    </row>
    <row r="133" spans="1:17">
      <c r="A133" s="4" t="s">
        <v>101</v>
      </c>
      <c r="B133" s="4" t="s">
        <v>71</v>
      </c>
      <c r="C133" s="25">
        <v>0</v>
      </c>
      <c r="D133" s="14">
        <v>536080.57999999996</v>
      </c>
      <c r="E133" s="24">
        <v>536080.57999999996</v>
      </c>
      <c r="F133" s="14">
        <v>536080.57999999996</v>
      </c>
      <c r="G133" s="14">
        <v>523748.47</v>
      </c>
      <c r="H133" s="13">
        <v>0</v>
      </c>
      <c r="I133" s="20" t="str">
        <f t="shared" si="25"/>
        <v>B215</v>
      </c>
      <c r="J133">
        <f t="shared" si="26"/>
        <v>215</v>
      </c>
      <c r="K133" s="28">
        <f t="shared" ca="1" si="18"/>
        <v>0</v>
      </c>
      <c r="L133">
        <f t="shared" ca="1" si="19"/>
        <v>0</v>
      </c>
      <c r="M133">
        <f t="shared" ca="1" si="20"/>
        <v>0</v>
      </c>
      <c r="N133">
        <f t="shared" ca="1" si="21"/>
        <v>0</v>
      </c>
      <c r="O133">
        <f t="shared" ca="1" si="22"/>
        <v>0</v>
      </c>
      <c r="P133">
        <f t="shared" ca="1" si="23"/>
        <v>0</v>
      </c>
      <c r="Q133">
        <f t="shared" ca="1" si="24"/>
        <v>0</v>
      </c>
    </row>
    <row r="134" spans="1:17">
      <c r="A134" s="4" t="s">
        <v>101</v>
      </c>
      <c r="B134" s="4" t="s">
        <v>72</v>
      </c>
      <c r="C134" s="25">
        <v>0</v>
      </c>
      <c r="D134" s="14">
        <v>2091164.18</v>
      </c>
      <c r="E134" s="24">
        <v>2091164.18</v>
      </c>
      <c r="F134" s="14">
        <v>2091164.18</v>
      </c>
      <c r="G134" s="14">
        <v>2048764.8</v>
      </c>
      <c r="H134" s="13">
        <v>0</v>
      </c>
      <c r="I134" s="20" t="str">
        <f t="shared" si="25"/>
        <v>B216</v>
      </c>
      <c r="J134">
        <f t="shared" si="26"/>
        <v>216</v>
      </c>
      <c r="K134" s="28">
        <f t="shared" ca="1" si="18"/>
        <v>0</v>
      </c>
      <c r="L134">
        <f t="shared" ca="1" si="19"/>
        <v>0</v>
      </c>
      <c r="M134">
        <f t="shared" ca="1" si="20"/>
        <v>0</v>
      </c>
      <c r="N134">
        <f t="shared" ca="1" si="21"/>
        <v>0</v>
      </c>
      <c r="O134">
        <f t="shared" ca="1" si="22"/>
        <v>0</v>
      </c>
      <c r="P134">
        <f t="shared" ca="1" si="23"/>
        <v>0</v>
      </c>
      <c r="Q134">
        <f t="shared" ca="1" si="24"/>
        <v>0</v>
      </c>
    </row>
    <row r="135" spans="1:17">
      <c r="A135" s="4" t="s">
        <v>101</v>
      </c>
      <c r="B135" s="4" t="s">
        <v>109</v>
      </c>
      <c r="C135" s="25">
        <v>0</v>
      </c>
      <c r="D135" s="14">
        <v>20668719.289999999</v>
      </c>
      <c r="E135" s="24">
        <v>20668719.289999999</v>
      </c>
      <c r="F135" s="14">
        <v>20668719.289999999</v>
      </c>
      <c r="G135" s="14">
        <v>20224986.34</v>
      </c>
      <c r="H135" s="13">
        <v>0</v>
      </c>
      <c r="I135" s="20" t="str">
        <f t="shared" si="25"/>
        <v>B217</v>
      </c>
      <c r="J135">
        <f t="shared" si="26"/>
        <v>217</v>
      </c>
      <c r="K135" s="28">
        <f t="shared" ca="1" si="18"/>
        <v>0</v>
      </c>
      <c r="L135">
        <f t="shared" ca="1" si="19"/>
        <v>0</v>
      </c>
      <c r="M135">
        <f t="shared" ca="1" si="20"/>
        <v>0</v>
      </c>
      <c r="N135">
        <f t="shared" ca="1" si="21"/>
        <v>0</v>
      </c>
      <c r="O135">
        <f t="shared" ca="1" si="22"/>
        <v>0</v>
      </c>
      <c r="P135">
        <f t="shared" ca="1" si="23"/>
        <v>0</v>
      </c>
      <c r="Q135">
        <f t="shared" ca="1" si="24"/>
        <v>0</v>
      </c>
    </row>
    <row r="136" spans="1:17">
      <c r="A136" s="4" t="s">
        <v>101</v>
      </c>
      <c r="B136" s="4" t="s">
        <v>110</v>
      </c>
      <c r="C136" s="25">
        <v>0</v>
      </c>
      <c r="D136" s="14">
        <v>7750297.0599999996</v>
      </c>
      <c r="E136" s="24">
        <v>7750297.0599999996</v>
      </c>
      <c r="F136" s="14">
        <v>7750297.0599999996</v>
      </c>
      <c r="G136" s="14">
        <v>7535843.4699999997</v>
      </c>
      <c r="H136" s="13">
        <v>0</v>
      </c>
      <c r="I136" s="20" t="str">
        <f t="shared" si="25"/>
        <v>B218</v>
      </c>
      <c r="J136">
        <f t="shared" si="26"/>
        <v>218</v>
      </c>
      <c r="K136" s="28">
        <f t="shared" ca="1" si="18"/>
        <v>0</v>
      </c>
      <c r="L136">
        <f t="shared" ca="1" si="19"/>
        <v>0</v>
      </c>
      <c r="M136">
        <f t="shared" ca="1" si="20"/>
        <v>0</v>
      </c>
      <c r="N136">
        <f t="shared" ca="1" si="21"/>
        <v>0</v>
      </c>
      <c r="O136">
        <f t="shared" ca="1" si="22"/>
        <v>0</v>
      </c>
      <c r="P136">
        <f t="shared" ca="1" si="23"/>
        <v>0</v>
      </c>
      <c r="Q136">
        <f t="shared" ca="1" si="24"/>
        <v>0</v>
      </c>
    </row>
    <row r="137" spans="1:17">
      <c r="A137" s="4" t="s">
        <v>101</v>
      </c>
      <c r="B137" s="4" t="s">
        <v>74</v>
      </c>
      <c r="C137" s="24">
        <v>150645665</v>
      </c>
      <c r="D137" s="14">
        <v>90115444.549999997</v>
      </c>
      <c r="E137" s="24">
        <v>240761109.55000001</v>
      </c>
      <c r="F137" s="14">
        <v>240761109.55000001</v>
      </c>
      <c r="G137" s="14">
        <v>227680692.47</v>
      </c>
      <c r="H137" s="13">
        <v>0</v>
      </c>
      <c r="I137" s="20" t="str">
        <f t="shared" si="25"/>
        <v>B219</v>
      </c>
      <c r="J137">
        <f t="shared" si="26"/>
        <v>219</v>
      </c>
      <c r="K137" s="28">
        <f t="shared" ca="1" si="18"/>
        <v>0</v>
      </c>
      <c r="L137">
        <f t="shared" ca="1" si="19"/>
        <v>0</v>
      </c>
      <c r="M137">
        <f t="shared" ca="1" si="20"/>
        <v>0</v>
      </c>
      <c r="N137">
        <f t="shared" ca="1" si="21"/>
        <v>0</v>
      </c>
      <c r="O137">
        <f t="shared" ca="1" si="22"/>
        <v>0</v>
      </c>
      <c r="P137">
        <f t="shared" ca="1" si="23"/>
        <v>0</v>
      </c>
      <c r="Q137">
        <f t="shared" ca="1" si="24"/>
        <v>0</v>
      </c>
    </row>
    <row r="138" spans="1:17">
      <c r="A138" s="4" t="s">
        <v>101</v>
      </c>
      <c r="B138" s="4" t="s">
        <v>75</v>
      </c>
      <c r="C138" s="25">
        <v>0</v>
      </c>
      <c r="D138" s="14">
        <v>1260372.56</v>
      </c>
      <c r="E138" s="24">
        <v>1260372.56</v>
      </c>
      <c r="F138" s="14">
        <v>1260372.56</v>
      </c>
      <c r="G138" s="14">
        <v>1235639.42</v>
      </c>
      <c r="H138" s="13">
        <v>0</v>
      </c>
      <c r="I138" s="20" t="str">
        <f t="shared" si="25"/>
        <v>B220</v>
      </c>
      <c r="J138">
        <f t="shared" si="26"/>
        <v>220</v>
      </c>
      <c r="K138" s="28">
        <f t="shared" ca="1" si="18"/>
        <v>0</v>
      </c>
      <c r="L138">
        <f t="shared" ca="1" si="19"/>
        <v>0</v>
      </c>
      <c r="M138">
        <f t="shared" ca="1" si="20"/>
        <v>0</v>
      </c>
      <c r="N138">
        <f t="shared" ca="1" si="21"/>
        <v>0</v>
      </c>
      <c r="O138">
        <f t="shared" ca="1" si="22"/>
        <v>0</v>
      </c>
      <c r="P138">
        <f t="shared" ca="1" si="23"/>
        <v>0</v>
      </c>
      <c r="Q138">
        <f t="shared" ca="1" si="24"/>
        <v>0</v>
      </c>
    </row>
    <row r="139" spans="1:17">
      <c r="A139" s="4" t="s">
        <v>101</v>
      </c>
      <c r="B139" s="4" t="s">
        <v>78</v>
      </c>
      <c r="C139" s="25">
        <v>0</v>
      </c>
      <c r="D139" s="14">
        <v>11667076.039999999</v>
      </c>
      <c r="E139" s="24">
        <v>11667076.039999999</v>
      </c>
      <c r="F139" s="14">
        <v>11667076.039999999</v>
      </c>
      <c r="G139" s="14">
        <v>11529474.35</v>
      </c>
      <c r="H139" s="13">
        <v>0</v>
      </c>
      <c r="I139" s="20" t="str">
        <f t="shared" si="25"/>
        <v>B221</v>
      </c>
      <c r="J139">
        <f t="shared" si="26"/>
        <v>221</v>
      </c>
      <c r="K139" s="28">
        <f t="shared" ca="1" si="18"/>
        <v>0</v>
      </c>
      <c r="L139">
        <f t="shared" ca="1" si="19"/>
        <v>0</v>
      </c>
      <c r="M139">
        <f t="shared" ca="1" si="20"/>
        <v>0</v>
      </c>
      <c r="N139">
        <f t="shared" ca="1" si="21"/>
        <v>0</v>
      </c>
      <c r="O139">
        <f t="shared" ca="1" si="22"/>
        <v>0</v>
      </c>
      <c r="P139">
        <f t="shared" ca="1" si="23"/>
        <v>0</v>
      </c>
      <c r="Q139">
        <f t="shared" ca="1" si="24"/>
        <v>0</v>
      </c>
    </row>
    <row r="140" spans="1:17">
      <c r="A140" s="4" t="s">
        <v>101</v>
      </c>
      <c r="B140" s="4" t="s">
        <v>79</v>
      </c>
      <c r="C140" s="25">
        <v>0</v>
      </c>
      <c r="D140" s="14">
        <v>2924488.17</v>
      </c>
      <c r="E140" s="24">
        <v>2924488.17</v>
      </c>
      <c r="F140" s="14">
        <v>2924488.17</v>
      </c>
      <c r="G140" s="14">
        <v>2775218.74</v>
      </c>
      <c r="H140" s="13">
        <v>0</v>
      </c>
      <c r="I140" s="20" t="str">
        <f t="shared" si="25"/>
        <v>B222</v>
      </c>
      <c r="J140">
        <f t="shared" si="26"/>
        <v>222</v>
      </c>
      <c r="K140" s="28">
        <f t="shared" ca="1" si="18"/>
        <v>0</v>
      </c>
      <c r="L140">
        <f t="shared" ca="1" si="19"/>
        <v>0</v>
      </c>
      <c r="M140">
        <f t="shared" ca="1" si="20"/>
        <v>0</v>
      </c>
      <c r="N140">
        <f t="shared" ca="1" si="21"/>
        <v>0</v>
      </c>
      <c r="O140">
        <f t="shared" ca="1" si="22"/>
        <v>0</v>
      </c>
      <c r="P140">
        <f t="shared" ca="1" si="23"/>
        <v>0</v>
      </c>
      <c r="Q140">
        <f t="shared" ca="1" si="24"/>
        <v>0</v>
      </c>
    </row>
    <row r="141" spans="1:17">
      <c r="A141" s="4" t="s">
        <v>101</v>
      </c>
      <c r="B141" s="4" t="s">
        <v>80</v>
      </c>
      <c r="C141" s="25">
        <v>0</v>
      </c>
      <c r="D141" s="14">
        <v>4840676.09</v>
      </c>
      <c r="E141" s="24">
        <v>4840676.09</v>
      </c>
      <c r="F141" s="14">
        <v>4840676.09</v>
      </c>
      <c r="G141" s="14">
        <v>4624686.47</v>
      </c>
      <c r="H141" s="13">
        <v>0</v>
      </c>
      <c r="I141" s="20" t="str">
        <f t="shared" si="25"/>
        <v>B223</v>
      </c>
      <c r="J141">
        <f t="shared" si="26"/>
        <v>223</v>
      </c>
      <c r="K141" s="28">
        <f t="shared" ca="1" si="18"/>
        <v>0</v>
      </c>
      <c r="L141">
        <f t="shared" ca="1" si="19"/>
        <v>0</v>
      </c>
      <c r="M141">
        <f t="shared" ca="1" si="20"/>
        <v>0</v>
      </c>
      <c r="N141">
        <f t="shared" ca="1" si="21"/>
        <v>0</v>
      </c>
      <c r="O141">
        <f t="shared" ca="1" si="22"/>
        <v>0</v>
      </c>
      <c r="P141">
        <f t="shared" ca="1" si="23"/>
        <v>0</v>
      </c>
      <c r="Q141">
        <f t="shared" ca="1" si="24"/>
        <v>0</v>
      </c>
    </row>
    <row r="142" spans="1:17">
      <c r="A142" s="4" t="s">
        <v>101</v>
      </c>
      <c r="B142" s="4" t="s">
        <v>111</v>
      </c>
      <c r="C142" s="25">
        <v>0</v>
      </c>
      <c r="D142" s="14">
        <v>1005076.67</v>
      </c>
      <c r="E142" s="24">
        <v>1005076.67</v>
      </c>
      <c r="F142" s="14">
        <v>1005076.67</v>
      </c>
      <c r="G142" s="14">
        <v>954779.91</v>
      </c>
      <c r="H142" s="13">
        <v>0</v>
      </c>
      <c r="I142" s="20" t="str">
        <f t="shared" si="25"/>
        <v>B224</v>
      </c>
      <c r="J142">
        <f t="shared" si="26"/>
        <v>224</v>
      </c>
      <c r="K142" s="28">
        <f t="shared" ca="1" si="18"/>
        <v>0</v>
      </c>
      <c r="L142">
        <f t="shared" ca="1" si="19"/>
        <v>0</v>
      </c>
      <c r="M142">
        <f t="shared" ca="1" si="20"/>
        <v>0</v>
      </c>
      <c r="N142">
        <f t="shared" ca="1" si="21"/>
        <v>0</v>
      </c>
      <c r="O142">
        <f t="shared" ca="1" si="22"/>
        <v>0</v>
      </c>
      <c r="P142">
        <f t="shared" ca="1" si="23"/>
        <v>0</v>
      </c>
      <c r="Q142">
        <f t="shared" ca="1" si="24"/>
        <v>0</v>
      </c>
    </row>
    <row r="143" spans="1:17">
      <c r="A143" s="4" t="s">
        <v>101</v>
      </c>
      <c r="B143" s="4" t="s">
        <v>81</v>
      </c>
      <c r="C143" s="24">
        <v>2827535774</v>
      </c>
      <c r="D143" s="14">
        <v>107543703.70999999</v>
      </c>
      <c r="E143" s="24">
        <v>2935079477.71</v>
      </c>
      <c r="F143" s="14">
        <v>2935032191.9499998</v>
      </c>
      <c r="G143" s="14">
        <v>1752512948.75</v>
      </c>
      <c r="H143" s="14">
        <v>47285.760000000002</v>
      </c>
      <c r="I143" s="20" t="str">
        <f t="shared" si="25"/>
        <v>B225</v>
      </c>
      <c r="J143">
        <f t="shared" si="26"/>
        <v>225</v>
      </c>
      <c r="K143" s="28">
        <f t="shared" ca="1" si="18"/>
        <v>0</v>
      </c>
      <c r="L143">
        <f t="shared" ca="1" si="19"/>
        <v>0</v>
      </c>
      <c r="M143">
        <f t="shared" ca="1" si="20"/>
        <v>0</v>
      </c>
      <c r="N143">
        <f t="shared" ca="1" si="21"/>
        <v>0</v>
      </c>
      <c r="O143">
        <f t="shared" ca="1" si="22"/>
        <v>0</v>
      </c>
      <c r="P143">
        <f t="shared" ca="1" si="23"/>
        <v>0</v>
      </c>
      <c r="Q143">
        <f t="shared" ca="1" si="24"/>
        <v>0</v>
      </c>
    </row>
    <row r="144" spans="1:17">
      <c r="A144" s="4" t="s">
        <v>101</v>
      </c>
      <c r="B144" s="4" t="s">
        <v>82</v>
      </c>
      <c r="C144" s="25">
        <v>0</v>
      </c>
      <c r="D144" s="14">
        <v>182914.79</v>
      </c>
      <c r="E144" s="24">
        <v>182914.79</v>
      </c>
      <c r="F144" s="14">
        <v>182914.79</v>
      </c>
      <c r="G144" s="14">
        <v>179289.7</v>
      </c>
      <c r="H144" s="13">
        <v>0</v>
      </c>
      <c r="I144" s="20" t="str">
        <f t="shared" si="25"/>
        <v>B226</v>
      </c>
      <c r="J144">
        <f t="shared" si="26"/>
        <v>226</v>
      </c>
      <c r="K144" s="28">
        <f t="shared" ca="1" si="18"/>
        <v>0</v>
      </c>
      <c r="L144">
        <f t="shared" ca="1" si="19"/>
        <v>0</v>
      </c>
      <c r="M144">
        <f t="shared" ca="1" si="20"/>
        <v>0</v>
      </c>
      <c r="N144">
        <f t="shared" ca="1" si="21"/>
        <v>0</v>
      </c>
      <c r="O144">
        <f t="shared" ca="1" si="22"/>
        <v>0</v>
      </c>
      <c r="P144">
        <f t="shared" ca="1" si="23"/>
        <v>0</v>
      </c>
      <c r="Q144">
        <f t="shared" ca="1" si="24"/>
        <v>0</v>
      </c>
    </row>
    <row r="145" spans="1:17">
      <c r="A145" s="4" t="s">
        <v>101</v>
      </c>
      <c r="B145" s="4" t="s">
        <v>112</v>
      </c>
      <c r="C145" s="25">
        <v>0</v>
      </c>
      <c r="D145" s="14">
        <v>4822075.38</v>
      </c>
      <c r="E145" s="24">
        <v>4822075.38</v>
      </c>
      <c r="F145" s="14">
        <v>4822075.38</v>
      </c>
      <c r="G145" s="14">
        <v>4627982.41</v>
      </c>
      <c r="H145" s="13">
        <v>0</v>
      </c>
      <c r="I145" s="20" t="str">
        <f t="shared" si="25"/>
        <v>B227</v>
      </c>
      <c r="J145">
        <f t="shared" si="26"/>
        <v>227</v>
      </c>
      <c r="K145" s="28">
        <f t="shared" ca="1" si="18"/>
        <v>0</v>
      </c>
      <c r="L145">
        <f t="shared" ca="1" si="19"/>
        <v>0</v>
      </c>
      <c r="M145">
        <f t="shared" ca="1" si="20"/>
        <v>0</v>
      </c>
      <c r="N145">
        <f t="shared" ca="1" si="21"/>
        <v>0</v>
      </c>
      <c r="O145">
        <f t="shared" ca="1" si="22"/>
        <v>0</v>
      </c>
      <c r="P145">
        <f t="shared" ca="1" si="23"/>
        <v>0</v>
      </c>
      <c r="Q145">
        <f t="shared" ca="1" si="24"/>
        <v>0</v>
      </c>
    </row>
    <row r="146" spans="1:17">
      <c r="A146" s="4" t="s">
        <v>101</v>
      </c>
      <c r="B146" s="4" t="s">
        <v>83</v>
      </c>
      <c r="C146" s="25">
        <v>0</v>
      </c>
      <c r="D146" s="14">
        <v>4622989.5199999996</v>
      </c>
      <c r="E146" s="24">
        <v>4622989.5199999996</v>
      </c>
      <c r="F146" s="14">
        <v>4622989.5199999996</v>
      </c>
      <c r="G146" s="14">
        <v>4425231.8499999996</v>
      </c>
      <c r="H146" s="13">
        <v>0</v>
      </c>
      <c r="I146" s="20" t="str">
        <f t="shared" si="25"/>
        <v>B228</v>
      </c>
      <c r="J146">
        <f t="shared" si="26"/>
        <v>228</v>
      </c>
      <c r="K146" s="28">
        <f t="shared" ca="1" si="18"/>
        <v>0</v>
      </c>
      <c r="L146">
        <f t="shared" ca="1" si="19"/>
        <v>0</v>
      </c>
      <c r="M146">
        <f t="shared" ca="1" si="20"/>
        <v>0</v>
      </c>
      <c r="N146">
        <f t="shared" ca="1" si="21"/>
        <v>0</v>
      </c>
      <c r="O146">
        <f t="shared" ca="1" si="22"/>
        <v>0</v>
      </c>
      <c r="P146">
        <f t="shared" ca="1" si="23"/>
        <v>0</v>
      </c>
      <c r="Q146">
        <f t="shared" ca="1" si="24"/>
        <v>0</v>
      </c>
    </row>
    <row r="147" spans="1:17">
      <c r="A147" s="4" t="s">
        <v>101</v>
      </c>
      <c r="B147" s="4" t="s">
        <v>84</v>
      </c>
      <c r="C147" s="25">
        <v>0</v>
      </c>
      <c r="D147" s="14">
        <v>31514468.52</v>
      </c>
      <c r="E147" s="24">
        <v>31514468.52</v>
      </c>
      <c r="F147" s="14">
        <v>31514468.52</v>
      </c>
      <c r="G147" s="14">
        <v>28226584.539999999</v>
      </c>
      <c r="H147" s="13">
        <v>0</v>
      </c>
      <c r="I147" s="20" t="str">
        <f t="shared" si="25"/>
        <v>B229</v>
      </c>
      <c r="J147">
        <f t="shared" si="26"/>
        <v>229</v>
      </c>
      <c r="K147" s="28">
        <f t="shared" ca="1" si="18"/>
        <v>0</v>
      </c>
      <c r="L147">
        <f t="shared" ca="1" si="19"/>
        <v>0</v>
      </c>
      <c r="M147">
        <f t="shared" ca="1" si="20"/>
        <v>0</v>
      </c>
      <c r="N147">
        <f t="shared" ca="1" si="21"/>
        <v>0</v>
      </c>
      <c r="O147">
        <f t="shared" ca="1" si="22"/>
        <v>0</v>
      </c>
      <c r="P147">
        <f t="shared" ca="1" si="23"/>
        <v>0</v>
      </c>
      <c r="Q147">
        <f t="shared" ca="1" si="24"/>
        <v>0</v>
      </c>
    </row>
    <row r="148" spans="1:17">
      <c r="A148" s="4" t="s">
        <v>101</v>
      </c>
      <c r="B148" s="4" t="s">
        <v>113</v>
      </c>
      <c r="C148" s="25">
        <v>0</v>
      </c>
      <c r="D148" s="14">
        <v>830716.86</v>
      </c>
      <c r="E148" s="24">
        <v>830716.86</v>
      </c>
      <c r="F148" s="14">
        <v>830716.86</v>
      </c>
      <c r="G148" s="14">
        <v>816624.83</v>
      </c>
      <c r="H148" s="13">
        <v>0</v>
      </c>
      <c r="I148" s="20" t="str">
        <f t="shared" si="25"/>
        <v>B230</v>
      </c>
      <c r="J148">
        <f t="shared" si="26"/>
        <v>230</v>
      </c>
      <c r="K148" s="28">
        <f t="shared" ca="1" si="18"/>
        <v>0</v>
      </c>
      <c r="L148">
        <f t="shared" ca="1" si="19"/>
        <v>0</v>
      </c>
      <c r="M148">
        <f t="shared" ca="1" si="20"/>
        <v>0</v>
      </c>
      <c r="N148">
        <f t="shared" ca="1" si="21"/>
        <v>0</v>
      </c>
      <c r="O148">
        <f t="shared" ca="1" si="22"/>
        <v>0</v>
      </c>
      <c r="P148">
        <f t="shared" ca="1" si="23"/>
        <v>0</v>
      </c>
      <c r="Q148">
        <f t="shared" ca="1" si="24"/>
        <v>0</v>
      </c>
    </row>
    <row r="149" spans="1:17">
      <c r="A149" s="4" t="s">
        <v>101</v>
      </c>
      <c r="B149" s="4" t="s">
        <v>114</v>
      </c>
      <c r="C149" s="25">
        <v>0</v>
      </c>
      <c r="D149" s="14">
        <v>347688.84</v>
      </c>
      <c r="E149" s="24">
        <v>347688.84</v>
      </c>
      <c r="F149" s="14">
        <v>347688.84</v>
      </c>
      <c r="G149" s="14">
        <v>338241.44</v>
      </c>
      <c r="H149" s="13">
        <v>0</v>
      </c>
      <c r="I149" s="20" t="str">
        <f t="shared" si="25"/>
        <v>B231</v>
      </c>
      <c r="J149">
        <f t="shared" si="26"/>
        <v>231</v>
      </c>
      <c r="K149" s="28">
        <f t="shared" ca="1" si="18"/>
        <v>0</v>
      </c>
      <c r="L149">
        <f t="shared" ca="1" si="19"/>
        <v>0</v>
      </c>
      <c r="M149">
        <f t="shared" ca="1" si="20"/>
        <v>0</v>
      </c>
      <c r="N149">
        <f t="shared" ca="1" si="21"/>
        <v>0</v>
      </c>
      <c r="O149">
        <f t="shared" ca="1" si="22"/>
        <v>0</v>
      </c>
      <c r="P149">
        <f t="shared" ca="1" si="23"/>
        <v>0</v>
      </c>
      <c r="Q149">
        <f t="shared" ca="1" si="24"/>
        <v>0</v>
      </c>
    </row>
    <row r="150" spans="1:17">
      <c r="A150" s="4" t="s">
        <v>101</v>
      </c>
      <c r="B150" s="4" t="s">
        <v>85</v>
      </c>
      <c r="C150" s="25">
        <v>0</v>
      </c>
      <c r="D150" s="14">
        <v>509199.47</v>
      </c>
      <c r="E150" s="24">
        <v>509199.47</v>
      </c>
      <c r="F150" s="14">
        <v>509199.47</v>
      </c>
      <c r="G150" s="14">
        <v>495183.68</v>
      </c>
      <c r="H150" s="13">
        <v>0</v>
      </c>
      <c r="I150" s="20" t="str">
        <f t="shared" si="25"/>
        <v>B232</v>
      </c>
      <c r="J150">
        <f t="shared" si="26"/>
        <v>232</v>
      </c>
      <c r="K150" s="28">
        <f t="shared" ca="1" si="18"/>
        <v>0</v>
      </c>
      <c r="L150">
        <f t="shared" ca="1" si="19"/>
        <v>0</v>
      </c>
      <c r="M150">
        <f t="shared" ca="1" si="20"/>
        <v>0</v>
      </c>
      <c r="N150">
        <f t="shared" ca="1" si="21"/>
        <v>0</v>
      </c>
      <c r="O150">
        <f t="shared" ca="1" si="22"/>
        <v>0</v>
      </c>
      <c r="P150">
        <f t="shared" ca="1" si="23"/>
        <v>0</v>
      </c>
      <c r="Q150">
        <f t="shared" ca="1" si="24"/>
        <v>0</v>
      </c>
    </row>
    <row r="151" spans="1:17">
      <c r="A151" s="4" t="s">
        <v>101</v>
      </c>
      <c r="B151" s="4" t="s">
        <v>115</v>
      </c>
      <c r="C151" s="25">
        <v>0</v>
      </c>
      <c r="D151" s="14">
        <v>158657503.56</v>
      </c>
      <c r="E151" s="24">
        <v>158657503.56</v>
      </c>
      <c r="F151" s="14">
        <v>158657503.56</v>
      </c>
      <c r="G151" s="14">
        <v>124056240.66</v>
      </c>
      <c r="H151" s="13">
        <v>0</v>
      </c>
      <c r="I151" s="20" t="str">
        <f t="shared" si="25"/>
        <v>B233</v>
      </c>
      <c r="J151">
        <f t="shared" si="26"/>
        <v>233</v>
      </c>
      <c r="K151" s="28">
        <f t="shared" ca="1" si="18"/>
        <v>0</v>
      </c>
      <c r="L151">
        <f t="shared" ca="1" si="19"/>
        <v>0</v>
      </c>
      <c r="M151">
        <f t="shared" ca="1" si="20"/>
        <v>0</v>
      </c>
      <c r="N151">
        <f t="shared" ca="1" si="21"/>
        <v>0</v>
      </c>
      <c r="O151">
        <f t="shared" ca="1" si="22"/>
        <v>0</v>
      </c>
      <c r="P151">
        <f t="shared" ca="1" si="23"/>
        <v>0</v>
      </c>
      <c r="Q151">
        <f t="shared" ca="1" si="24"/>
        <v>0</v>
      </c>
    </row>
    <row r="152" spans="1:17">
      <c r="I152" s="20" t="str">
        <f t="shared" si="25"/>
        <v>B234</v>
      </c>
      <c r="J152">
        <f t="shared" si="26"/>
        <v>234</v>
      </c>
      <c r="K152" s="28">
        <f t="shared" ca="1" si="18"/>
        <v>0</v>
      </c>
      <c r="L152">
        <f t="shared" ca="1" si="19"/>
        <v>0</v>
      </c>
      <c r="M152">
        <f t="shared" ca="1" si="20"/>
        <v>0</v>
      </c>
      <c r="N152">
        <f t="shared" ca="1" si="21"/>
        <v>0</v>
      </c>
      <c r="O152">
        <f t="shared" ca="1" si="22"/>
        <v>0</v>
      </c>
      <c r="P152">
        <f t="shared" ca="1" si="23"/>
        <v>0</v>
      </c>
      <c r="Q152">
        <f t="shared" ca="1" si="24"/>
        <v>0</v>
      </c>
    </row>
    <row r="153" spans="1:17">
      <c r="I153" s="20" t="str">
        <f t="shared" si="25"/>
        <v>B235</v>
      </c>
      <c r="J153">
        <f t="shared" si="26"/>
        <v>235</v>
      </c>
      <c r="K153" s="28">
        <f t="shared" ca="1" si="18"/>
        <v>0</v>
      </c>
      <c r="L153">
        <f t="shared" ca="1" si="19"/>
        <v>0</v>
      </c>
      <c r="M153">
        <f t="shared" ca="1" si="20"/>
        <v>0</v>
      </c>
      <c r="N153">
        <f t="shared" ca="1" si="21"/>
        <v>0</v>
      </c>
      <c r="O153">
        <f t="shared" ca="1" si="22"/>
        <v>0</v>
      </c>
      <c r="P153">
        <f t="shared" ca="1" si="23"/>
        <v>0</v>
      </c>
      <c r="Q153">
        <f t="shared" ca="1" si="24"/>
        <v>0</v>
      </c>
    </row>
    <row r="154" spans="1:17">
      <c r="I154" s="20" t="str">
        <f t="shared" si="25"/>
        <v>B236</v>
      </c>
      <c r="J154">
        <f t="shared" si="26"/>
        <v>236</v>
      </c>
      <c r="K154" s="28">
        <f t="shared" ca="1" si="18"/>
        <v>0</v>
      </c>
      <c r="L154">
        <f t="shared" ca="1" si="19"/>
        <v>0</v>
      </c>
      <c r="M154">
        <f t="shared" ca="1" si="20"/>
        <v>0</v>
      </c>
      <c r="N154">
        <f t="shared" ca="1" si="21"/>
        <v>0</v>
      </c>
      <c r="O154">
        <f t="shared" ca="1" si="22"/>
        <v>0</v>
      </c>
      <c r="P154">
        <f t="shared" ca="1" si="23"/>
        <v>0</v>
      </c>
      <c r="Q154">
        <f t="shared" ca="1" si="24"/>
        <v>0</v>
      </c>
    </row>
    <row r="155" spans="1:17">
      <c r="I155" s="20" t="str">
        <f t="shared" si="25"/>
        <v>B237</v>
      </c>
      <c r="J155">
        <f t="shared" si="26"/>
        <v>237</v>
      </c>
      <c r="K155" s="28">
        <f t="shared" ca="1" si="18"/>
        <v>0</v>
      </c>
      <c r="L155">
        <f t="shared" ca="1" si="19"/>
        <v>0</v>
      </c>
      <c r="M155">
        <f t="shared" ca="1" si="20"/>
        <v>0</v>
      </c>
      <c r="N155">
        <f t="shared" ca="1" si="21"/>
        <v>0</v>
      </c>
      <c r="O155">
        <f t="shared" ca="1" si="22"/>
        <v>0</v>
      </c>
      <c r="P155">
        <f t="shared" ca="1" si="23"/>
        <v>0</v>
      </c>
      <c r="Q155">
        <f t="shared" ca="1" si="24"/>
        <v>0</v>
      </c>
    </row>
    <row r="156" spans="1:17">
      <c r="I156" s="20" t="str">
        <f t="shared" si="25"/>
        <v>B238</v>
      </c>
      <c r="J156">
        <f t="shared" si="26"/>
        <v>238</v>
      </c>
      <c r="K156" s="28">
        <f t="shared" ca="1" si="18"/>
        <v>0</v>
      </c>
      <c r="L156">
        <f t="shared" ca="1" si="19"/>
        <v>0</v>
      </c>
      <c r="M156">
        <f t="shared" ca="1" si="20"/>
        <v>0</v>
      </c>
      <c r="N156">
        <f t="shared" ca="1" si="21"/>
        <v>0</v>
      </c>
      <c r="O156">
        <f t="shared" ca="1" si="22"/>
        <v>0</v>
      </c>
      <c r="P156">
        <f t="shared" ca="1" si="23"/>
        <v>0</v>
      </c>
      <c r="Q156">
        <f t="shared" ca="1" si="24"/>
        <v>0</v>
      </c>
    </row>
    <row r="157" spans="1:17">
      <c r="I157" s="20" t="str">
        <f t="shared" si="25"/>
        <v>B239</v>
      </c>
      <c r="J157">
        <f t="shared" si="26"/>
        <v>239</v>
      </c>
      <c r="K157" s="28">
        <f t="shared" ca="1" si="18"/>
        <v>0</v>
      </c>
      <c r="L157">
        <f t="shared" ca="1" si="19"/>
        <v>0</v>
      </c>
      <c r="M157">
        <f t="shared" ca="1" si="20"/>
        <v>0</v>
      </c>
      <c r="N157">
        <f t="shared" ca="1" si="21"/>
        <v>0</v>
      </c>
      <c r="O157">
        <f t="shared" ca="1" si="22"/>
        <v>0</v>
      </c>
      <c r="P157">
        <f t="shared" ca="1" si="23"/>
        <v>0</v>
      </c>
      <c r="Q157">
        <f t="shared" ca="1" si="24"/>
        <v>0</v>
      </c>
    </row>
    <row r="158" spans="1:17">
      <c r="I158" s="20" t="str">
        <f t="shared" si="25"/>
        <v>B240</v>
      </c>
      <c r="J158">
        <f t="shared" si="26"/>
        <v>240</v>
      </c>
      <c r="K158" s="28">
        <f t="shared" ca="1" si="18"/>
        <v>0</v>
      </c>
      <c r="L158">
        <f t="shared" ca="1" si="19"/>
        <v>0</v>
      </c>
      <c r="M158">
        <f t="shared" ca="1" si="20"/>
        <v>0</v>
      </c>
      <c r="N158">
        <f t="shared" ca="1" si="21"/>
        <v>0</v>
      </c>
      <c r="O158">
        <f t="shared" ca="1" si="22"/>
        <v>0</v>
      </c>
      <c r="P158">
        <f t="shared" ca="1" si="23"/>
        <v>0</v>
      </c>
      <c r="Q158">
        <f t="shared" ca="1" si="24"/>
        <v>0</v>
      </c>
    </row>
    <row r="159" spans="1:17">
      <c r="I159" s="20" t="str">
        <f t="shared" si="25"/>
        <v>B241</v>
      </c>
      <c r="J159">
        <f t="shared" si="26"/>
        <v>241</v>
      </c>
      <c r="K159" s="28">
        <f t="shared" ca="1" si="18"/>
        <v>0</v>
      </c>
      <c r="L159">
        <f t="shared" ca="1" si="19"/>
        <v>0</v>
      </c>
      <c r="M159">
        <f t="shared" ca="1" si="20"/>
        <v>0</v>
      </c>
      <c r="N159">
        <f t="shared" ca="1" si="21"/>
        <v>0</v>
      </c>
      <c r="O159">
        <f t="shared" ca="1" si="22"/>
        <v>0</v>
      </c>
      <c r="P159">
        <f t="shared" ca="1" si="23"/>
        <v>0</v>
      </c>
      <c r="Q159">
        <f t="shared" ca="1" si="24"/>
        <v>0</v>
      </c>
    </row>
    <row r="160" spans="1:17">
      <c r="I160" s="20" t="str">
        <f t="shared" si="25"/>
        <v>B242</v>
      </c>
      <c r="J160">
        <f t="shared" si="26"/>
        <v>242</v>
      </c>
      <c r="K160" s="28">
        <f t="shared" ca="1" si="18"/>
        <v>0</v>
      </c>
      <c r="L160">
        <f t="shared" ca="1" si="19"/>
        <v>0</v>
      </c>
      <c r="M160">
        <f t="shared" ca="1" si="20"/>
        <v>0</v>
      </c>
      <c r="N160">
        <f t="shared" ca="1" si="21"/>
        <v>0</v>
      </c>
      <c r="O160">
        <f t="shared" ca="1" si="22"/>
        <v>0</v>
      </c>
      <c r="P160">
        <f t="shared" ca="1" si="23"/>
        <v>0</v>
      </c>
      <c r="Q160">
        <f t="shared" ca="1" si="24"/>
        <v>0</v>
      </c>
    </row>
    <row r="161" spans="9:17">
      <c r="I161" s="20" t="str">
        <f t="shared" si="25"/>
        <v>B243</v>
      </c>
      <c r="J161">
        <f t="shared" si="26"/>
        <v>243</v>
      </c>
      <c r="K161" s="28">
        <f t="shared" ca="1" si="18"/>
        <v>0</v>
      </c>
      <c r="L161">
        <f t="shared" ca="1" si="19"/>
        <v>0</v>
      </c>
      <c r="M161">
        <f t="shared" ca="1" si="20"/>
        <v>0</v>
      </c>
      <c r="N161">
        <f t="shared" ca="1" si="21"/>
        <v>0</v>
      </c>
      <c r="O161">
        <f t="shared" ca="1" si="22"/>
        <v>0</v>
      </c>
      <c r="P161">
        <f t="shared" ca="1" si="23"/>
        <v>0</v>
      </c>
      <c r="Q161">
        <f t="shared" ca="1" si="24"/>
        <v>0</v>
      </c>
    </row>
    <row r="162" spans="9:17">
      <c r="I162" s="20" t="str">
        <f t="shared" si="25"/>
        <v>B244</v>
      </c>
      <c r="J162">
        <f t="shared" si="26"/>
        <v>244</v>
      </c>
      <c r="K162" s="28">
        <f t="shared" ca="1" si="18"/>
        <v>0</v>
      </c>
      <c r="L162">
        <f t="shared" ca="1" si="19"/>
        <v>0</v>
      </c>
      <c r="M162">
        <f t="shared" ca="1" si="20"/>
        <v>0</v>
      </c>
      <c r="N162">
        <f t="shared" ca="1" si="21"/>
        <v>0</v>
      </c>
      <c r="O162">
        <f t="shared" ca="1" si="22"/>
        <v>0</v>
      </c>
      <c r="P162">
        <f t="shared" ca="1" si="23"/>
        <v>0</v>
      </c>
      <c r="Q162">
        <f t="shared" ca="1" si="24"/>
        <v>0</v>
      </c>
    </row>
    <row r="163" spans="9:17">
      <c r="I163" s="20" t="str">
        <f t="shared" si="25"/>
        <v>B245</v>
      </c>
      <c r="J163">
        <f t="shared" si="26"/>
        <v>245</v>
      </c>
      <c r="K163" s="28">
        <f t="shared" ca="1" si="18"/>
        <v>0</v>
      </c>
      <c r="L163">
        <f t="shared" ca="1" si="19"/>
        <v>0</v>
      </c>
      <c r="M163">
        <f t="shared" ca="1" si="20"/>
        <v>0</v>
      </c>
      <c r="N163">
        <f t="shared" ca="1" si="21"/>
        <v>0</v>
      </c>
      <c r="O163">
        <f t="shared" ca="1" si="22"/>
        <v>0</v>
      </c>
      <c r="P163">
        <f t="shared" ca="1" si="23"/>
        <v>0</v>
      </c>
      <c r="Q163">
        <f t="shared" ca="1" si="24"/>
        <v>0</v>
      </c>
    </row>
    <row r="164" spans="9:17">
      <c r="I164" s="20" t="str">
        <f t="shared" si="25"/>
        <v>B246</v>
      </c>
      <c r="J164">
        <f t="shared" si="26"/>
        <v>246</v>
      </c>
      <c r="K164" s="28">
        <f t="shared" ca="1" si="18"/>
        <v>0</v>
      </c>
      <c r="L164">
        <f t="shared" ca="1" si="19"/>
        <v>0</v>
      </c>
      <c r="M164">
        <f t="shared" ca="1" si="20"/>
        <v>0</v>
      </c>
      <c r="N164">
        <f t="shared" ca="1" si="21"/>
        <v>0</v>
      </c>
      <c r="O164">
        <f t="shared" ca="1" si="22"/>
        <v>0</v>
      </c>
      <c r="P164">
        <f t="shared" ca="1" si="23"/>
        <v>0</v>
      </c>
      <c r="Q164">
        <f t="shared" ca="1" si="24"/>
        <v>0</v>
      </c>
    </row>
    <row r="165" spans="9:17">
      <c r="I165" s="20" t="str">
        <f t="shared" si="25"/>
        <v>B247</v>
      </c>
      <c r="J165">
        <f t="shared" si="26"/>
        <v>247</v>
      </c>
      <c r="K165" s="28">
        <f t="shared" ca="1" si="18"/>
        <v>0</v>
      </c>
      <c r="L165">
        <f t="shared" ca="1" si="19"/>
        <v>0</v>
      </c>
      <c r="M165">
        <f t="shared" ca="1" si="20"/>
        <v>0</v>
      </c>
      <c r="N165">
        <f t="shared" ca="1" si="21"/>
        <v>0</v>
      </c>
      <c r="O165">
        <f t="shared" ca="1" si="22"/>
        <v>0</v>
      </c>
      <c r="P165">
        <f t="shared" ca="1" si="23"/>
        <v>0</v>
      </c>
      <c r="Q165">
        <f t="shared" ca="1" si="24"/>
        <v>0</v>
      </c>
    </row>
    <row r="166" spans="9:17">
      <c r="I166" s="20" t="str">
        <f t="shared" si="25"/>
        <v>B248</v>
      </c>
      <c r="J166">
        <f t="shared" si="26"/>
        <v>248</v>
      </c>
      <c r="K166" s="28">
        <f t="shared" ca="1" si="18"/>
        <v>0</v>
      </c>
      <c r="L166">
        <f t="shared" ca="1" si="19"/>
        <v>0</v>
      </c>
      <c r="M166">
        <f t="shared" ca="1" si="20"/>
        <v>0</v>
      </c>
      <c r="N166">
        <f t="shared" ca="1" si="21"/>
        <v>0</v>
      </c>
      <c r="O166">
        <f t="shared" ca="1" si="22"/>
        <v>0</v>
      </c>
      <c r="P166">
        <f t="shared" ca="1" si="23"/>
        <v>0</v>
      </c>
      <c r="Q166">
        <f t="shared" ca="1" si="24"/>
        <v>0</v>
      </c>
    </row>
    <row r="167" spans="9:17">
      <c r="I167" s="20" t="str">
        <f t="shared" si="25"/>
        <v>B249</v>
      </c>
      <c r="J167">
        <f t="shared" si="26"/>
        <v>249</v>
      </c>
      <c r="K167" s="28">
        <f t="shared" ca="1" si="18"/>
        <v>0</v>
      </c>
      <c r="L167">
        <f t="shared" ca="1" si="19"/>
        <v>0</v>
      </c>
      <c r="M167">
        <f t="shared" ca="1" si="20"/>
        <v>0</v>
      </c>
      <c r="N167">
        <f t="shared" ca="1" si="21"/>
        <v>0</v>
      </c>
      <c r="O167">
        <f t="shared" ca="1" si="22"/>
        <v>0</v>
      </c>
      <c r="P167">
        <f t="shared" ca="1" si="23"/>
        <v>0</v>
      </c>
      <c r="Q167">
        <f t="shared" ca="1" si="24"/>
        <v>0</v>
      </c>
    </row>
    <row r="168" spans="9:17">
      <c r="I168" s="20" t="str">
        <f t="shared" si="25"/>
        <v>B250</v>
      </c>
      <c r="J168">
        <f t="shared" si="26"/>
        <v>250</v>
      </c>
      <c r="K168" s="28">
        <f t="shared" ca="1" si="18"/>
        <v>0</v>
      </c>
      <c r="L168">
        <f t="shared" ca="1" si="19"/>
        <v>0</v>
      </c>
      <c r="M168">
        <f t="shared" ca="1" si="20"/>
        <v>0</v>
      </c>
      <c r="N168">
        <f t="shared" ca="1" si="21"/>
        <v>0</v>
      </c>
      <c r="O168">
        <f t="shared" ca="1" si="22"/>
        <v>0</v>
      </c>
      <c r="P168">
        <f t="shared" ca="1" si="23"/>
        <v>0</v>
      </c>
      <c r="Q168">
        <f t="shared" ca="1" si="24"/>
        <v>0</v>
      </c>
    </row>
    <row r="169" spans="9:17">
      <c r="I169" s="20" t="str">
        <f t="shared" si="25"/>
        <v>B251</v>
      </c>
      <c r="J169">
        <f t="shared" si="26"/>
        <v>251</v>
      </c>
      <c r="K169" s="28">
        <f t="shared" ca="1" si="18"/>
        <v>0</v>
      </c>
      <c r="L169">
        <f t="shared" ca="1" si="19"/>
        <v>0</v>
      </c>
      <c r="M169">
        <f t="shared" ca="1" si="20"/>
        <v>0</v>
      </c>
      <c r="N169">
        <f t="shared" ca="1" si="21"/>
        <v>0</v>
      </c>
      <c r="O169">
        <f t="shared" ca="1" si="22"/>
        <v>0</v>
      </c>
      <c r="P169">
        <f t="shared" ca="1" si="23"/>
        <v>0</v>
      </c>
      <c r="Q169">
        <f t="shared" ca="1" si="24"/>
        <v>0</v>
      </c>
    </row>
    <row r="170" spans="9:17">
      <c r="I170" s="20" t="str">
        <f t="shared" si="25"/>
        <v>B252</v>
      </c>
      <c r="J170">
        <f t="shared" si="26"/>
        <v>252</v>
      </c>
      <c r="K170" s="28">
        <f t="shared" ca="1" si="18"/>
        <v>0</v>
      </c>
      <c r="L170">
        <f t="shared" ca="1" si="19"/>
        <v>0</v>
      </c>
      <c r="M170">
        <f t="shared" ca="1" si="20"/>
        <v>0</v>
      </c>
      <c r="N170">
        <f t="shared" ca="1" si="21"/>
        <v>0</v>
      </c>
      <c r="O170">
        <f t="shared" ca="1" si="22"/>
        <v>0</v>
      </c>
      <c r="P170">
        <f t="shared" ca="1" si="23"/>
        <v>0</v>
      </c>
      <c r="Q170">
        <f t="shared" ca="1" si="24"/>
        <v>0</v>
      </c>
    </row>
    <row r="171" spans="9:17">
      <c r="I171" s="20" t="str">
        <f t="shared" si="25"/>
        <v>B253</v>
      </c>
      <c r="J171">
        <f t="shared" si="26"/>
        <v>253</v>
      </c>
      <c r="K171" s="28">
        <f t="shared" ca="1" si="18"/>
        <v>0</v>
      </c>
      <c r="L171">
        <f t="shared" ca="1" si="19"/>
        <v>0</v>
      </c>
      <c r="M171">
        <f t="shared" ca="1" si="20"/>
        <v>0</v>
      </c>
      <c r="N171">
        <f t="shared" ca="1" si="21"/>
        <v>0</v>
      </c>
      <c r="O171">
        <f t="shared" ca="1" si="22"/>
        <v>0</v>
      </c>
      <c r="P171">
        <f t="shared" ca="1" si="23"/>
        <v>0</v>
      </c>
      <c r="Q171">
        <f t="shared" ca="1" si="24"/>
        <v>0</v>
      </c>
    </row>
    <row r="172" spans="9:17">
      <c r="I172" s="20" t="str">
        <f t="shared" si="25"/>
        <v>B254</v>
      </c>
      <c r="J172">
        <f t="shared" si="26"/>
        <v>254</v>
      </c>
      <c r="K172" s="28">
        <f t="shared" ca="1" si="18"/>
        <v>0</v>
      </c>
      <c r="L172">
        <f t="shared" ca="1" si="19"/>
        <v>0</v>
      </c>
      <c r="M172">
        <f t="shared" ca="1" si="20"/>
        <v>0</v>
      </c>
      <c r="N172">
        <f t="shared" ca="1" si="21"/>
        <v>0</v>
      </c>
      <c r="O172">
        <f t="shared" ca="1" si="22"/>
        <v>0</v>
      </c>
      <c r="P172">
        <f t="shared" ca="1" si="23"/>
        <v>0</v>
      </c>
      <c r="Q172">
        <f t="shared" ca="1" si="24"/>
        <v>0</v>
      </c>
    </row>
    <row r="173" spans="9:17">
      <c r="I173" s="20" t="str">
        <f t="shared" si="25"/>
        <v>B255</v>
      </c>
      <c r="J173">
        <f t="shared" si="26"/>
        <v>255</v>
      </c>
      <c r="K173" s="28">
        <f t="shared" ca="1" si="18"/>
        <v>0</v>
      </c>
      <c r="L173">
        <f t="shared" ca="1" si="19"/>
        <v>0</v>
      </c>
      <c r="M173">
        <f t="shared" ca="1" si="20"/>
        <v>0</v>
      </c>
      <c r="N173">
        <f t="shared" ca="1" si="21"/>
        <v>0</v>
      </c>
      <c r="O173">
        <f t="shared" ca="1" si="22"/>
        <v>0</v>
      </c>
      <c r="P173">
        <f t="shared" ca="1" si="23"/>
        <v>0</v>
      </c>
      <c r="Q173">
        <f t="shared" ca="1" si="24"/>
        <v>0</v>
      </c>
    </row>
    <row r="174" spans="9:17">
      <c r="I174" s="20" t="str">
        <f t="shared" si="25"/>
        <v>B256</v>
      </c>
      <c r="J174">
        <f t="shared" si="26"/>
        <v>256</v>
      </c>
      <c r="K174" s="28">
        <f t="shared" ca="1" si="18"/>
        <v>0</v>
      </c>
      <c r="L174">
        <f t="shared" ca="1" si="19"/>
        <v>0</v>
      </c>
      <c r="M174">
        <f t="shared" ca="1" si="20"/>
        <v>0</v>
      </c>
      <c r="N174">
        <f t="shared" ca="1" si="21"/>
        <v>0</v>
      </c>
      <c r="O174">
        <f t="shared" ca="1" si="22"/>
        <v>0</v>
      </c>
      <c r="P174">
        <f t="shared" ca="1" si="23"/>
        <v>0</v>
      </c>
      <c r="Q174">
        <f t="shared" ca="1" si="24"/>
        <v>0</v>
      </c>
    </row>
    <row r="175" spans="9:17">
      <c r="I175" s="20" t="str">
        <f t="shared" si="25"/>
        <v>B257</v>
      </c>
      <c r="J175">
        <f t="shared" si="26"/>
        <v>257</v>
      </c>
      <c r="K175" s="28">
        <f t="shared" ca="1" si="18"/>
        <v>0</v>
      </c>
      <c r="L175">
        <f t="shared" ca="1" si="19"/>
        <v>0</v>
      </c>
      <c r="M175">
        <f t="shared" ca="1" si="20"/>
        <v>0</v>
      </c>
      <c r="N175">
        <f t="shared" ca="1" si="21"/>
        <v>0</v>
      </c>
      <c r="O175">
        <f t="shared" ca="1" si="22"/>
        <v>0</v>
      </c>
      <c r="P175">
        <f t="shared" ca="1" si="23"/>
        <v>0</v>
      </c>
      <c r="Q175">
        <f t="shared" ca="1" si="24"/>
        <v>0</v>
      </c>
    </row>
    <row r="176" spans="9:17">
      <c r="I176" s="20" t="str">
        <f t="shared" si="25"/>
        <v>B258</v>
      </c>
      <c r="J176">
        <f t="shared" si="26"/>
        <v>258</v>
      </c>
      <c r="K176" s="28">
        <f t="shared" ca="1" si="18"/>
        <v>0</v>
      </c>
      <c r="L176">
        <f t="shared" ca="1" si="19"/>
        <v>0</v>
      </c>
      <c r="M176">
        <f t="shared" ca="1" si="20"/>
        <v>0</v>
      </c>
      <c r="N176">
        <f t="shared" ca="1" si="21"/>
        <v>0</v>
      </c>
      <c r="O176">
        <f t="shared" ca="1" si="22"/>
        <v>0</v>
      </c>
      <c r="P176">
        <f t="shared" ca="1" si="23"/>
        <v>0</v>
      </c>
      <c r="Q176">
        <f t="shared" ca="1" si="24"/>
        <v>0</v>
      </c>
    </row>
    <row r="177" spans="9:17">
      <c r="I177" s="20" t="str">
        <f t="shared" si="25"/>
        <v>B259</v>
      </c>
      <c r="J177">
        <f t="shared" si="26"/>
        <v>259</v>
      </c>
      <c r="K177" s="28">
        <f t="shared" ca="1" si="18"/>
        <v>0</v>
      </c>
      <c r="L177">
        <f t="shared" ca="1" si="19"/>
        <v>0</v>
      </c>
      <c r="M177">
        <f t="shared" ca="1" si="20"/>
        <v>0</v>
      </c>
      <c r="N177">
        <f t="shared" ca="1" si="21"/>
        <v>0</v>
      </c>
      <c r="O177">
        <f t="shared" ca="1" si="22"/>
        <v>0</v>
      </c>
      <c r="P177">
        <f t="shared" ca="1" si="23"/>
        <v>0</v>
      </c>
      <c r="Q177">
        <f t="shared" ca="1" si="24"/>
        <v>0</v>
      </c>
    </row>
    <row r="178" spans="9:17">
      <c r="I178" s="20" t="str">
        <f t="shared" si="25"/>
        <v>B260</v>
      </c>
      <c r="J178">
        <f t="shared" si="26"/>
        <v>260</v>
      </c>
      <c r="K178" s="28">
        <f t="shared" ca="1" si="18"/>
        <v>0</v>
      </c>
      <c r="L178">
        <f t="shared" ca="1" si="19"/>
        <v>0</v>
      </c>
      <c r="M178">
        <f t="shared" ca="1" si="20"/>
        <v>0</v>
      </c>
      <c r="N178">
        <f t="shared" ca="1" si="21"/>
        <v>0</v>
      </c>
      <c r="O178">
        <f t="shared" ca="1" si="22"/>
        <v>0</v>
      </c>
      <c r="P178">
        <f t="shared" ca="1" si="23"/>
        <v>0</v>
      </c>
      <c r="Q178">
        <f t="shared" ca="1" si="24"/>
        <v>0</v>
      </c>
    </row>
    <row r="179" spans="9:17">
      <c r="I179" s="20" t="str">
        <f t="shared" si="25"/>
        <v>B261</v>
      </c>
      <c r="J179">
        <f t="shared" si="26"/>
        <v>261</v>
      </c>
      <c r="K179" s="28">
        <f t="shared" ca="1" si="18"/>
        <v>0</v>
      </c>
      <c r="L179">
        <f t="shared" ca="1" si="19"/>
        <v>0</v>
      </c>
      <c r="M179">
        <f t="shared" ca="1" si="20"/>
        <v>0</v>
      </c>
      <c r="N179">
        <f t="shared" ca="1" si="21"/>
        <v>0</v>
      </c>
      <c r="O179">
        <f t="shared" ca="1" si="22"/>
        <v>0</v>
      </c>
      <c r="P179">
        <f t="shared" ca="1" si="23"/>
        <v>0</v>
      </c>
      <c r="Q179">
        <f t="shared" ca="1" si="24"/>
        <v>0</v>
      </c>
    </row>
    <row r="180" spans="9:17">
      <c r="I180" s="20" t="str">
        <f t="shared" si="25"/>
        <v>B262</v>
      </c>
      <c r="J180">
        <f t="shared" si="26"/>
        <v>262</v>
      </c>
      <c r="K180" s="28">
        <f t="shared" ca="1" si="18"/>
        <v>0</v>
      </c>
      <c r="L180">
        <f t="shared" ca="1" si="19"/>
        <v>0</v>
      </c>
      <c r="M180">
        <f t="shared" ca="1" si="20"/>
        <v>0</v>
      </c>
      <c r="N180">
        <f t="shared" ca="1" si="21"/>
        <v>0</v>
      </c>
      <c r="O180">
        <f t="shared" ca="1" si="22"/>
        <v>0</v>
      </c>
      <c r="P180">
        <f t="shared" ca="1" si="23"/>
        <v>0</v>
      </c>
      <c r="Q180">
        <f t="shared" ca="1" si="24"/>
        <v>0</v>
      </c>
    </row>
    <row r="181" spans="9:17">
      <c r="I181" s="20" t="str">
        <f t="shared" si="25"/>
        <v>B263</v>
      </c>
      <c r="J181">
        <f t="shared" si="26"/>
        <v>263</v>
      </c>
      <c r="K181" s="28">
        <f t="shared" ca="1" si="18"/>
        <v>0</v>
      </c>
      <c r="L181">
        <f t="shared" ca="1" si="19"/>
        <v>0</v>
      </c>
      <c r="M181">
        <f t="shared" ca="1" si="20"/>
        <v>0</v>
      </c>
      <c r="N181">
        <f t="shared" ca="1" si="21"/>
        <v>0</v>
      </c>
      <c r="O181">
        <f t="shared" ca="1" si="22"/>
        <v>0</v>
      </c>
      <c r="P181">
        <f t="shared" ca="1" si="23"/>
        <v>0</v>
      </c>
      <c r="Q181">
        <f t="shared" ca="1" si="24"/>
        <v>0</v>
      </c>
    </row>
    <row r="182" spans="9:17">
      <c r="I182" s="20" t="str">
        <f t="shared" si="25"/>
        <v>B264</v>
      </c>
      <c r="J182">
        <f t="shared" si="26"/>
        <v>264</v>
      </c>
      <c r="K182" s="28">
        <f t="shared" ca="1" si="18"/>
        <v>0</v>
      </c>
      <c r="L182">
        <f t="shared" ca="1" si="19"/>
        <v>0</v>
      </c>
      <c r="M182">
        <f t="shared" ca="1" si="20"/>
        <v>0</v>
      </c>
      <c r="N182">
        <f t="shared" ca="1" si="21"/>
        <v>0</v>
      </c>
      <c r="O182">
        <f t="shared" ca="1" si="22"/>
        <v>0</v>
      </c>
      <c r="P182">
        <f t="shared" ca="1" si="23"/>
        <v>0</v>
      </c>
      <c r="Q182">
        <f t="shared" ca="1" si="24"/>
        <v>0</v>
      </c>
    </row>
    <row r="183" spans="9:17">
      <c r="I183" s="20" t="str">
        <f t="shared" si="25"/>
        <v>B265</v>
      </c>
      <c r="J183">
        <f t="shared" si="26"/>
        <v>265</v>
      </c>
      <c r="K183" s="28">
        <f t="shared" ca="1" si="18"/>
        <v>0</v>
      </c>
      <c r="L183">
        <f t="shared" ca="1" si="19"/>
        <v>0</v>
      </c>
      <c r="M183">
        <f t="shared" ca="1" si="20"/>
        <v>0</v>
      </c>
      <c r="N183">
        <f t="shared" ca="1" si="21"/>
        <v>0</v>
      </c>
      <c r="O183">
        <f t="shared" ca="1" si="22"/>
        <v>0</v>
      </c>
      <c r="P183">
        <f t="shared" ca="1" si="23"/>
        <v>0</v>
      </c>
      <c r="Q183">
        <f t="shared" ca="1" si="24"/>
        <v>0</v>
      </c>
    </row>
    <row r="184" spans="9:17">
      <c r="I184" s="20" t="str">
        <f t="shared" si="25"/>
        <v>B266</v>
      </c>
      <c r="J184">
        <f t="shared" si="26"/>
        <v>266</v>
      </c>
      <c r="K184" s="28">
        <f t="shared" ca="1" si="18"/>
        <v>0</v>
      </c>
      <c r="L184">
        <f t="shared" ca="1" si="19"/>
        <v>0</v>
      </c>
      <c r="M184">
        <f t="shared" ca="1" si="20"/>
        <v>0</v>
      </c>
      <c r="N184">
        <f t="shared" ca="1" si="21"/>
        <v>0</v>
      </c>
      <c r="O184">
        <f t="shared" ca="1" si="22"/>
        <v>0</v>
      </c>
      <c r="P184">
        <f t="shared" ca="1" si="23"/>
        <v>0</v>
      </c>
      <c r="Q184">
        <f t="shared" ca="1" si="24"/>
        <v>0</v>
      </c>
    </row>
    <row r="185" spans="9:17">
      <c r="I185" s="20" t="str">
        <f t="shared" si="25"/>
        <v>B267</v>
      </c>
      <c r="J185">
        <f t="shared" si="26"/>
        <v>267</v>
      </c>
      <c r="K185" s="28">
        <f t="shared" ca="1" si="18"/>
        <v>0</v>
      </c>
      <c r="L185">
        <f t="shared" ca="1" si="19"/>
        <v>0</v>
      </c>
      <c r="M185">
        <f t="shared" ca="1" si="20"/>
        <v>0</v>
      </c>
      <c r="N185">
        <f t="shared" ca="1" si="21"/>
        <v>0</v>
      </c>
      <c r="O185">
        <f t="shared" ca="1" si="22"/>
        <v>0</v>
      </c>
      <c r="P185">
        <f t="shared" ca="1" si="23"/>
        <v>0</v>
      </c>
      <c r="Q185">
        <f t="shared" ca="1" si="24"/>
        <v>0</v>
      </c>
    </row>
    <row r="186" spans="9:17">
      <c r="I186" s="20" t="str">
        <f t="shared" si="25"/>
        <v>B268</v>
      </c>
      <c r="J186">
        <f t="shared" si="26"/>
        <v>268</v>
      </c>
      <c r="K186" s="28">
        <f t="shared" ca="1" si="18"/>
        <v>0</v>
      </c>
      <c r="L186">
        <f t="shared" ca="1" si="19"/>
        <v>0</v>
      </c>
      <c r="M186">
        <f t="shared" ca="1" si="20"/>
        <v>0</v>
      </c>
      <c r="N186">
        <f t="shared" ca="1" si="21"/>
        <v>0</v>
      </c>
      <c r="O186">
        <f t="shared" ca="1" si="22"/>
        <v>0</v>
      </c>
      <c r="P186">
        <f t="shared" ca="1" si="23"/>
        <v>0</v>
      </c>
      <c r="Q186">
        <f t="shared" ca="1" si="24"/>
        <v>0</v>
      </c>
    </row>
    <row r="187" spans="9:17">
      <c r="I187" s="20" t="str">
        <f t="shared" si="25"/>
        <v>B269</v>
      </c>
      <c r="J187">
        <f t="shared" si="26"/>
        <v>269</v>
      </c>
      <c r="K187" s="28">
        <f t="shared" ca="1" si="18"/>
        <v>0</v>
      </c>
      <c r="L187">
        <f t="shared" ca="1" si="19"/>
        <v>0</v>
      </c>
      <c r="M187">
        <f t="shared" ca="1" si="20"/>
        <v>0</v>
      </c>
      <c r="N187">
        <f t="shared" ca="1" si="21"/>
        <v>0</v>
      </c>
      <c r="O187">
        <f t="shared" ca="1" si="22"/>
        <v>0</v>
      </c>
      <c r="P187">
        <f t="shared" ca="1" si="23"/>
        <v>0</v>
      </c>
      <c r="Q187">
        <f t="shared" ca="1" si="24"/>
        <v>0</v>
      </c>
    </row>
    <row r="188" spans="9:17">
      <c r="I188" s="20" t="str">
        <f t="shared" si="25"/>
        <v>B270</v>
      </c>
      <c r="J188">
        <f t="shared" si="26"/>
        <v>270</v>
      </c>
      <c r="K188" s="28">
        <f t="shared" ca="1" si="18"/>
        <v>0</v>
      </c>
      <c r="L188">
        <f t="shared" ca="1" si="19"/>
        <v>0</v>
      </c>
      <c r="M188">
        <f t="shared" ca="1" si="20"/>
        <v>0</v>
      </c>
      <c r="N188">
        <f t="shared" ca="1" si="21"/>
        <v>0</v>
      </c>
      <c r="O188">
        <f t="shared" ca="1" si="22"/>
        <v>0</v>
      </c>
      <c r="P188">
        <f t="shared" ca="1" si="23"/>
        <v>0</v>
      </c>
      <c r="Q188">
        <f t="shared" ca="1" si="24"/>
        <v>0</v>
      </c>
    </row>
    <row r="189" spans="9:17">
      <c r="I189" s="20" t="str">
        <f t="shared" si="25"/>
        <v>B271</v>
      </c>
      <c r="J189">
        <f t="shared" si="26"/>
        <v>271</v>
      </c>
      <c r="K189" s="28">
        <f t="shared" ca="1" si="18"/>
        <v>0</v>
      </c>
      <c r="L189">
        <f t="shared" ca="1" si="19"/>
        <v>0</v>
      </c>
      <c r="M189">
        <f t="shared" ca="1" si="20"/>
        <v>0</v>
      </c>
      <c r="N189">
        <f t="shared" ca="1" si="21"/>
        <v>0</v>
      </c>
      <c r="O189">
        <f t="shared" ca="1" si="22"/>
        <v>0</v>
      </c>
      <c r="P189">
        <f t="shared" ca="1" si="23"/>
        <v>0</v>
      </c>
      <c r="Q189">
        <f t="shared" ca="1" si="24"/>
        <v>0</v>
      </c>
    </row>
    <row r="190" spans="9:17">
      <c r="I190" s="20" t="str">
        <f t="shared" si="25"/>
        <v>B272</v>
      </c>
      <c r="J190">
        <f t="shared" si="26"/>
        <v>272</v>
      </c>
      <c r="K190" s="28">
        <f t="shared" ca="1" si="18"/>
        <v>0</v>
      </c>
      <c r="L190">
        <f t="shared" ca="1" si="19"/>
        <v>0</v>
      </c>
      <c r="M190">
        <f t="shared" ca="1" si="20"/>
        <v>0</v>
      </c>
      <c r="N190">
        <f t="shared" ca="1" si="21"/>
        <v>0</v>
      </c>
      <c r="O190">
        <f t="shared" ca="1" si="22"/>
        <v>0</v>
      </c>
      <c r="P190">
        <f t="shared" ca="1" si="23"/>
        <v>0</v>
      </c>
      <c r="Q190">
        <f t="shared" ca="1" si="24"/>
        <v>0</v>
      </c>
    </row>
    <row r="191" spans="9:17">
      <c r="I191" s="20" t="str">
        <f t="shared" si="25"/>
        <v>B273</v>
      </c>
      <c r="J191">
        <f t="shared" si="26"/>
        <v>273</v>
      </c>
      <c r="K191" s="28">
        <f t="shared" ca="1" si="18"/>
        <v>0</v>
      </c>
      <c r="L191">
        <f t="shared" ca="1" si="19"/>
        <v>0</v>
      </c>
      <c r="M191">
        <f t="shared" ca="1" si="20"/>
        <v>0</v>
      </c>
      <c r="N191">
        <f t="shared" ca="1" si="21"/>
        <v>0</v>
      </c>
      <c r="O191">
        <f t="shared" ca="1" si="22"/>
        <v>0</v>
      </c>
      <c r="P191">
        <f t="shared" ca="1" si="23"/>
        <v>0</v>
      </c>
      <c r="Q191">
        <f t="shared" ca="1" si="24"/>
        <v>0</v>
      </c>
    </row>
    <row r="192" spans="9:17">
      <c r="I192" s="20" t="str">
        <f t="shared" si="25"/>
        <v>B274</v>
      </c>
      <c r="J192">
        <f t="shared" si="26"/>
        <v>274</v>
      </c>
      <c r="K192" s="28">
        <f t="shared" ca="1" si="18"/>
        <v>0</v>
      </c>
      <c r="L192">
        <f t="shared" ca="1" si="19"/>
        <v>0</v>
      </c>
      <c r="M192">
        <f t="shared" ca="1" si="20"/>
        <v>0</v>
      </c>
      <c r="N192">
        <f t="shared" ca="1" si="21"/>
        <v>0</v>
      </c>
      <c r="O192">
        <f t="shared" ca="1" si="22"/>
        <v>0</v>
      </c>
      <c r="P192">
        <f t="shared" ca="1" si="23"/>
        <v>0</v>
      </c>
      <c r="Q192">
        <f t="shared" ca="1" si="24"/>
        <v>0</v>
      </c>
    </row>
    <row r="193" spans="9:17">
      <c r="I193" s="20" t="str">
        <f t="shared" si="25"/>
        <v>B275</v>
      </c>
      <c r="J193">
        <f t="shared" si="26"/>
        <v>275</v>
      </c>
      <c r="K193" s="28">
        <f t="shared" ca="1" si="18"/>
        <v>0</v>
      </c>
      <c r="L193">
        <f t="shared" ca="1" si="19"/>
        <v>0</v>
      </c>
      <c r="M193">
        <f t="shared" ca="1" si="20"/>
        <v>0</v>
      </c>
      <c r="N193">
        <f t="shared" ca="1" si="21"/>
        <v>0</v>
      </c>
      <c r="O193">
        <f t="shared" ca="1" si="22"/>
        <v>0</v>
      </c>
      <c r="P193">
        <f t="shared" ca="1" si="23"/>
        <v>0</v>
      </c>
      <c r="Q193">
        <f t="shared" ca="1" si="24"/>
        <v>0</v>
      </c>
    </row>
    <row r="194" spans="9:17">
      <c r="I194" s="20" t="str">
        <f t="shared" si="25"/>
        <v>B276</v>
      </c>
      <c r="J194">
        <f t="shared" si="26"/>
        <v>276</v>
      </c>
      <c r="K194" s="28">
        <f t="shared" ca="1" si="18"/>
        <v>0</v>
      </c>
      <c r="L194">
        <f t="shared" ca="1" si="19"/>
        <v>0</v>
      </c>
      <c r="M194">
        <f t="shared" ca="1" si="20"/>
        <v>0</v>
      </c>
      <c r="N194">
        <f t="shared" ca="1" si="21"/>
        <v>0</v>
      </c>
      <c r="O194">
        <f t="shared" ca="1" si="22"/>
        <v>0</v>
      </c>
      <c r="P194">
        <f t="shared" ca="1" si="23"/>
        <v>0</v>
      </c>
      <c r="Q194">
        <f t="shared" ca="1" si="24"/>
        <v>0</v>
      </c>
    </row>
    <row r="195" spans="9:17">
      <c r="I195" s="20" t="str">
        <f t="shared" si="25"/>
        <v>B277</v>
      </c>
      <c r="J195">
        <f t="shared" si="26"/>
        <v>277</v>
      </c>
      <c r="K195" s="28">
        <f t="shared" ref="K195:K209" ca="1" si="27">+INDIRECT(I195,TRUE)</f>
        <v>0</v>
      </c>
      <c r="L195">
        <f t="shared" ref="L195:L209" ca="1" si="28">+INDIRECT("C"&amp;J195,TRUE)</f>
        <v>0</v>
      </c>
      <c r="M195">
        <f t="shared" ref="M195:M209" ca="1" si="29">+INDIRECT("D"&amp;J195,TRUE)</f>
        <v>0</v>
      </c>
      <c r="N195">
        <f t="shared" ref="N195:N209" ca="1" si="30">+INDIRECT("e"&amp;J195,TRUE)</f>
        <v>0</v>
      </c>
      <c r="O195">
        <f t="shared" ref="O195:O209" ca="1" si="31">+INDIRECT("f"&amp;J195,TRUE)</f>
        <v>0</v>
      </c>
      <c r="P195">
        <f t="shared" ref="P195:P209" ca="1" si="32">+INDIRECT("g"&amp;J195,TRUE)</f>
        <v>0</v>
      </c>
      <c r="Q195">
        <f t="shared" ref="Q195:Q209" ca="1" si="33">+INDIRECT("h"&amp;J195,TRUE)</f>
        <v>0</v>
      </c>
    </row>
    <row r="196" spans="9:17">
      <c r="I196" s="20" t="str">
        <f t="shared" ref="I196:I209" si="34">+"B"&amp;(J195+1)</f>
        <v>B278</v>
      </c>
      <c r="J196">
        <f t="shared" ref="J196:J209" si="35">+J195+1</f>
        <v>278</v>
      </c>
      <c r="K196" s="28">
        <f t="shared" ca="1" si="27"/>
        <v>0</v>
      </c>
      <c r="L196">
        <f t="shared" ca="1" si="28"/>
        <v>0</v>
      </c>
      <c r="M196">
        <f t="shared" ca="1" si="29"/>
        <v>0</v>
      </c>
      <c r="N196">
        <f t="shared" ca="1" si="30"/>
        <v>0</v>
      </c>
      <c r="O196">
        <f t="shared" ca="1" si="31"/>
        <v>0</v>
      </c>
      <c r="P196">
        <f t="shared" ca="1" si="32"/>
        <v>0</v>
      </c>
      <c r="Q196">
        <f t="shared" ca="1" si="33"/>
        <v>0</v>
      </c>
    </row>
    <row r="197" spans="9:17">
      <c r="I197" s="20" t="str">
        <f t="shared" si="34"/>
        <v>B279</v>
      </c>
      <c r="J197">
        <f t="shared" si="35"/>
        <v>279</v>
      </c>
      <c r="K197" s="28">
        <f t="shared" ca="1" si="27"/>
        <v>0</v>
      </c>
      <c r="L197">
        <f t="shared" ca="1" si="28"/>
        <v>0</v>
      </c>
      <c r="M197">
        <f t="shared" ca="1" si="29"/>
        <v>0</v>
      </c>
      <c r="N197">
        <f t="shared" ca="1" si="30"/>
        <v>0</v>
      </c>
      <c r="O197">
        <f t="shared" ca="1" si="31"/>
        <v>0</v>
      </c>
      <c r="P197">
        <f t="shared" ca="1" si="32"/>
        <v>0</v>
      </c>
      <c r="Q197">
        <f t="shared" ca="1" si="33"/>
        <v>0</v>
      </c>
    </row>
    <row r="198" spans="9:17">
      <c r="I198" s="20" t="str">
        <f t="shared" si="34"/>
        <v>B280</v>
      </c>
      <c r="J198">
        <f t="shared" si="35"/>
        <v>280</v>
      </c>
      <c r="K198" s="28">
        <f t="shared" ca="1" si="27"/>
        <v>0</v>
      </c>
      <c r="L198">
        <f t="shared" ca="1" si="28"/>
        <v>0</v>
      </c>
      <c r="M198">
        <f t="shared" ca="1" si="29"/>
        <v>0</v>
      </c>
      <c r="N198">
        <f t="shared" ca="1" si="30"/>
        <v>0</v>
      </c>
      <c r="O198">
        <f t="shared" ca="1" si="31"/>
        <v>0</v>
      </c>
      <c r="P198">
        <f t="shared" ca="1" si="32"/>
        <v>0</v>
      </c>
      <c r="Q198">
        <f t="shared" ca="1" si="33"/>
        <v>0</v>
      </c>
    </row>
    <row r="199" spans="9:17">
      <c r="I199" s="20" t="str">
        <f t="shared" si="34"/>
        <v>B281</v>
      </c>
      <c r="J199">
        <f t="shared" si="35"/>
        <v>281</v>
      </c>
      <c r="K199" s="28">
        <f t="shared" ca="1" si="27"/>
        <v>0</v>
      </c>
      <c r="L199">
        <f t="shared" ca="1" si="28"/>
        <v>0</v>
      </c>
      <c r="M199">
        <f t="shared" ca="1" si="29"/>
        <v>0</v>
      </c>
      <c r="N199">
        <f t="shared" ca="1" si="30"/>
        <v>0</v>
      </c>
      <c r="O199">
        <f t="shared" ca="1" si="31"/>
        <v>0</v>
      </c>
      <c r="P199">
        <f t="shared" ca="1" si="32"/>
        <v>0</v>
      </c>
      <c r="Q199">
        <f t="shared" ca="1" si="33"/>
        <v>0</v>
      </c>
    </row>
    <row r="200" spans="9:17">
      <c r="I200" s="20" t="str">
        <f t="shared" si="34"/>
        <v>B282</v>
      </c>
      <c r="J200">
        <f t="shared" si="35"/>
        <v>282</v>
      </c>
      <c r="K200" s="28">
        <f t="shared" ca="1" si="27"/>
        <v>0</v>
      </c>
      <c r="L200">
        <f t="shared" ca="1" si="28"/>
        <v>0</v>
      </c>
      <c r="M200">
        <f t="shared" ca="1" si="29"/>
        <v>0</v>
      </c>
      <c r="N200">
        <f t="shared" ca="1" si="30"/>
        <v>0</v>
      </c>
      <c r="O200">
        <f t="shared" ca="1" si="31"/>
        <v>0</v>
      </c>
      <c r="P200">
        <f t="shared" ca="1" si="32"/>
        <v>0</v>
      </c>
      <c r="Q200">
        <f t="shared" ca="1" si="33"/>
        <v>0</v>
      </c>
    </row>
    <row r="201" spans="9:17">
      <c r="I201" s="20" t="str">
        <f t="shared" si="34"/>
        <v>B283</v>
      </c>
      <c r="J201">
        <f t="shared" si="35"/>
        <v>283</v>
      </c>
      <c r="K201" s="28">
        <f t="shared" ca="1" si="27"/>
        <v>0</v>
      </c>
      <c r="L201">
        <f t="shared" ca="1" si="28"/>
        <v>0</v>
      </c>
      <c r="M201">
        <f t="shared" ca="1" si="29"/>
        <v>0</v>
      </c>
      <c r="N201">
        <f t="shared" ca="1" si="30"/>
        <v>0</v>
      </c>
      <c r="O201">
        <f t="shared" ca="1" si="31"/>
        <v>0</v>
      </c>
      <c r="P201">
        <f t="shared" ca="1" si="32"/>
        <v>0</v>
      </c>
      <c r="Q201">
        <f t="shared" ca="1" si="33"/>
        <v>0</v>
      </c>
    </row>
    <row r="202" spans="9:17">
      <c r="I202" s="20" t="str">
        <f t="shared" si="34"/>
        <v>B284</v>
      </c>
      <c r="J202">
        <f t="shared" si="35"/>
        <v>284</v>
      </c>
      <c r="K202" s="28">
        <f t="shared" ca="1" si="27"/>
        <v>0</v>
      </c>
      <c r="L202">
        <f t="shared" ca="1" si="28"/>
        <v>0</v>
      </c>
      <c r="M202">
        <f t="shared" ca="1" si="29"/>
        <v>0</v>
      </c>
      <c r="N202">
        <f t="shared" ca="1" si="30"/>
        <v>0</v>
      </c>
      <c r="O202">
        <f t="shared" ca="1" si="31"/>
        <v>0</v>
      </c>
      <c r="P202">
        <f t="shared" ca="1" si="32"/>
        <v>0</v>
      </c>
      <c r="Q202">
        <f t="shared" ca="1" si="33"/>
        <v>0</v>
      </c>
    </row>
    <row r="203" spans="9:17">
      <c r="I203" s="20" t="str">
        <f t="shared" si="34"/>
        <v>B285</v>
      </c>
      <c r="J203">
        <f t="shared" si="35"/>
        <v>285</v>
      </c>
      <c r="K203" s="28">
        <f t="shared" ca="1" si="27"/>
        <v>0</v>
      </c>
      <c r="L203">
        <f t="shared" ca="1" si="28"/>
        <v>0</v>
      </c>
      <c r="M203">
        <f t="shared" ca="1" si="29"/>
        <v>0</v>
      </c>
      <c r="N203">
        <f t="shared" ca="1" si="30"/>
        <v>0</v>
      </c>
      <c r="O203">
        <f t="shared" ca="1" si="31"/>
        <v>0</v>
      </c>
      <c r="P203">
        <f t="shared" ca="1" si="32"/>
        <v>0</v>
      </c>
      <c r="Q203">
        <f t="shared" ca="1" si="33"/>
        <v>0</v>
      </c>
    </row>
    <row r="204" spans="9:17">
      <c r="I204" s="20" t="str">
        <f t="shared" si="34"/>
        <v>B286</v>
      </c>
      <c r="J204">
        <f t="shared" si="35"/>
        <v>286</v>
      </c>
      <c r="K204" s="28">
        <f t="shared" ca="1" si="27"/>
        <v>0</v>
      </c>
      <c r="L204">
        <f t="shared" ca="1" si="28"/>
        <v>0</v>
      </c>
      <c r="M204">
        <f t="shared" ca="1" si="29"/>
        <v>0</v>
      </c>
      <c r="N204">
        <f t="shared" ca="1" si="30"/>
        <v>0</v>
      </c>
      <c r="O204">
        <f t="shared" ca="1" si="31"/>
        <v>0</v>
      </c>
      <c r="P204">
        <f t="shared" ca="1" si="32"/>
        <v>0</v>
      </c>
      <c r="Q204">
        <f t="shared" ca="1" si="33"/>
        <v>0</v>
      </c>
    </row>
    <row r="205" spans="9:17">
      <c r="I205" s="20" t="str">
        <f t="shared" si="34"/>
        <v>B287</v>
      </c>
      <c r="J205">
        <f t="shared" si="35"/>
        <v>287</v>
      </c>
      <c r="K205" s="28">
        <f t="shared" ca="1" si="27"/>
        <v>0</v>
      </c>
      <c r="L205">
        <f t="shared" ca="1" si="28"/>
        <v>0</v>
      </c>
      <c r="M205">
        <f t="shared" ca="1" si="29"/>
        <v>0</v>
      </c>
      <c r="N205">
        <f t="shared" ca="1" si="30"/>
        <v>0</v>
      </c>
      <c r="O205">
        <f t="shared" ca="1" si="31"/>
        <v>0</v>
      </c>
      <c r="P205">
        <f t="shared" ca="1" si="32"/>
        <v>0</v>
      </c>
      <c r="Q205">
        <f t="shared" ca="1" si="33"/>
        <v>0</v>
      </c>
    </row>
    <row r="206" spans="9:17">
      <c r="I206" s="20" t="str">
        <f t="shared" si="34"/>
        <v>B288</v>
      </c>
      <c r="J206">
        <f t="shared" si="35"/>
        <v>288</v>
      </c>
      <c r="K206" s="28">
        <f t="shared" ca="1" si="27"/>
        <v>0</v>
      </c>
      <c r="L206">
        <f t="shared" ca="1" si="28"/>
        <v>0</v>
      </c>
      <c r="M206">
        <f t="shared" ca="1" si="29"/>
        <v>0</v>
      </c>
      <c r="N206">
        <f t="shared" ca="1" si="30"/>
        <v>0</v>
      </c>
      <c r="O206">
        <f t="shared" ca="1" si="31"/>
        <v>0</v>
      </c>
      <c r="P206">
        <f t="shared" ca="1" si="32"/>
        <v>0</v>
      </c>
      <c r="Q206">
        <f t="shared" ca="1" si="33"/>
        <v>0</v>
      </c>
    </row>
    <row r="207" spans="9:17">
      <c r="I207" s="20" t="str">
        <f t="shared" si="34"/>
        <v>B289</v>
      </c>
      <c r="J207">
        <f t="shared" si="35"/>
        <v>289</v>
      </c>
      <c r="K207" s="28">
        <f t="shared" ca="1" si="27"/>
        <v>0</v>
      </c>
      <c r="L207">
        <f t="shared" ca="1" si="28"/>
        <v>0</v>
      </c>
      <c r="M207">
        <f t="shared" ca="1" si="29"/>
        <v>0</v>
      </c>
      <c r="N207">
        <f t="shared" ca="1" si="30"/>
        <v>0</v>
      </c>
      <c r="O207">
        <f t="shared" ca="1" si="31"/>
        <v>0</v>
      </c>
      <c r="P207">
        <f t="shared" ca="1" si="32"/>
        <v>0</v>
      </c>
      <c r="Q207">
        <f t="shared" ca="1" si="33"/>
        <v>0</v>
      </c>
    </row>
    <row r="208" spans="9:17">
      <c r="I208" s="20" t="str">
        <f t="shared" si="34"/>
        <v>B290</v>
      </c>
      <c r="J208">
        <f t="shared" si="35"/>
        <v>290</v>
      </c>
      <c r="K208" s="28">
        <f t="shared" ca="1" si="27"/>
        <v>0</v>
      </c>
      <c r="L208">
        <f t="shared" ca="1" si="28"/>
        <v>0</v>
      </c>
      <c r="M208">
        <f t="shared" ca="1" si="29"/>
        <v>0</v>
      </c>
      <c r="N208">
        <f t="shared" ca="1" si="30"/>
        <v>0</v>
      </c>
      <c r="O208">
        <f t="shared" ca="1" si="31"/>
        <v>0</v>
      </c>
      <c r="P208">
        <f t="shared" ca="1" si="32"/>
        <v>0</v>
      </c>
      <c r="Q208">
        <f t="shared" ca="1" si="33"/>
        <v>0</v>
      </c>
    </row>
    <row r="209" spans="9:17">
      <c r="I209" s="20" t="str">
        <f t="shared" si="34"/>
        <v>B291</v>
      </c>
      <c r="J209">
        <f t="shared" si="35"/>
        <v>291</v>
      </c>
      <c r="K209" s="28">
        <f t="shared" ca="1" si="27"/>
        <v>0</v>
      </c>
      <c r="L209">
        <f t="shared" ca="1" si="28"/>
        <v>0</v>
      </c>
      <c r="M209">
        <f t="shared" ca="1" si="29"/>
        <v>0</v>
      </c>
      <c r="N209">
        <f t="shared" ca="1" si="30"/>
        <v>0</v>
      </c>
      <c r="O209">
        <f t="shared" ca="1" si="31"/>
        <v>0</v>
      </c>
      <c r="P209">
        <f t="shared" ca="1" si="32"/>
        <v>0</v>
      </c>
      <c r="Q209">
        <f t="shared" ca="1" si="33"/>
        <v>0</v>
      </c>
    </row>
  </sheetData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9"/>
  <sheetViews>
    <sheetView showGridLines="0" workbookViewId="0">
      <selection activeCell="B58" sqref="B58"/>
    </sheetView>
  </sheetViews>
  <sheetFormatPr baseColWidth="10" defaultColWidth="8.85546875" defaultRowHeight="12.75"/>
  <cols>
    <col min="1" max="1" width="43.85546875" bestFit="1" customWidth="1"/>
    <col min="2" max="2" width="59.85546875" customWidth="1"/>
    <col min="3" max="3" width="15.85546875" bestFit="1" customWidth="1"/>
    <col min="4" max="4" width="27.7109375" bestFit="1" customWidth="1"/>
    <col min="5" max="7" width="16.42578125" bestFit="1" customWidth="1"/>
    <col min="8" max="8" width="16.140625" bestFit="1" customWidth="1"/>
  </cols>
  <sheetData>
    <row r="1" spans="1:8">
      <c r="A1" s="7" t="s">
        <v>18</v>
      </c>
      <c r="B1" s="7" t="s">
        <v>14</v>
      </c>
      <c r="C1" s="4" t="s">
        <v>91</v>
      </c>
      <c r="D1" s="4" t="s">
        <v>19</v>
      </c>
      <c r="E1" s="4" t="s">
        <v>6</v>
      </c>
      <c r="F1" s="4" t="s">
        <v>3</v>
      </c>
      <c r="G1" s="4" t="s">
        <v>4</v>
      </c>
      <c r="H1" s="4" t="s">
        <v>87</v>
      </c>
    </row>
    <row r="2" spans="1:8">
      <c r="A2" s="4" t="s">
        <v>101</v>
      </c>
      <c r="B2" s="4" t="s">
        <v>98</v>
      </c>
      <c r="C2" s="13">
        <v>0</v>
      </c>
      <c r="D2" s="13">
        <v>0</v>
      </c>
      <c r="E2" s="13">
        <v>0</v>
      </c>
      <c r="F2" s="13">
        <v>0</v>
      </c>
      <c r="G2" s="13">
        <v>0</v>
      </c>
      <c r="H2" s="13">
        <v>0</v>
      </c>
    </row>
    <row r="3" spans="1:8">
      <c r="A3" s="4" t="s">
        <v>15</v>
      </c>
      <c r="B3" s="4" t="s">
        <v>20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</row>
    <row r="4" spans="1:8">
      <c r="A4" s="4" t="s">
        <v>15</v>
      </c>
      <c r="B4" s="4" t="s">
        <v>21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</row>
    <row r="5" spans="1:8">
      <c r="A5" s="4" t="s">
        <v>15</v>
      </c>
      <c r="B5" s="4" t="s">
        <v>17</v>
      </c>
      <c r="C5" s="13">
        <v>0</v>
      </c>
      <c r="D5" s="14">
        <v>8577752.2599999998</v>
      </c>
      <c r="E5" s="14">
        <v>8577752.2599999998</v>
      </c>
      <c r="F5" s="14">
        <v>8577752.2599999998</v>
      </c>
      <c r="G5" s="14">
        <v>7432004.46</v>
      </c>
      <c r="H5" s="13">
        <v>0</v>
      </c>
    </row>
    <row r="6" spans="1:8">
      <c r="A6" s="4" t="s">
        <v>15</v>
      </c>
      <c r="B6" s="4" t="s">
        <v>104</v>
      </c>
      <c r="C6" s="13">
        <v>0</v>
      </c>
      <c r="D6" s="14">
        <v>7861455.9100000001</v>
      </c>
      <c r="E6" s="14">
        <v>7861455.9100000001</v>
      </c>
      <c r="F6" s="14">
        <v>7861455.9100000001</v>
      </c>
      <c r="G6" s="14">
        <v>6724515.4900000002</v>
      </c>
      <c r="H6" s="13">
        <v>0</v>
      </c>
    </row>
    <row r="7" spans="1:8">
      <c r="A7" s="4" t="s">
        <v>15</v>
      </c>
      <c r="B7" s="4" t="s">
        <v>22</v>
      </c>
      <c r="C7" s="13">
        <v>0</v>
      </c>
      <c r="D7" s="14">
        <v>41903941.280000001</v>
      </c>
      <c r="E7" s="14">
        <v>41903941.280000001</v>
      </c>
      <c r="F7" s="14">
        <v>41903941.280000001</v>
      </c>
      <c r="G7" s="14">
        <v>41290644.729999997</v>
      </c>
      <c r="H7" s="13">
        <v>0</v>
      </c>
    </row>
    <row r="8" spans="1:8">
      <c r="A8" s="4" t="s">
        <v>15</v>
      </c>
      <c r="B8" s="4" t="s">
        <v>23</v>
      </c>
      <c r="C8" s="13">
        <v>0</v>
      </c>
      <c r="D8" s="14">
        <v>93047542.420000002</v>
      </c>
      <c r="E8" s="14">
        <v>93047542.420000002</v>
      </c>
      <c r="F8" s="14">
        <v>72916342.519999996</v>
      </c>
      <c r="G8" s="14">
        <v>60446860.359999999</v>
      </c>
      <c r="H8" s="14">
        <v>20131199.899999999</v>
      </c>
    </row>
    <row r="9" spans="1:8">
      <c r="A9" s="4" t="s">
        <v>15</v>
      </c>
      <c r="B9" s="4" t="s">
        <v>24</v>
      </c>
      <c r="C9" s="13">
        <v>0</v>
      </c>
      <c r="D9" s="14">
        <v>1023194775.7</v>
      </c>
      <c r="E9" s="14">
        <v>1023194775.7</v>
      </c>
      <c r="F9" s="14">
        <v>682427641.63999999</v>
      </c>
      <c r="G9" s="14">
        <v>640420700.19000006</v>
      </c>
      <c r="H9" s="14">
        <v>340767134.06</v>
      </c>
    </row>
    <row r="10" spans="1:8">
      <c r="A10" s="4" t="s">
        <v>15</v>
      </c>
      <c r="B10" s="4" t="s">
        <v>25</v>
      </c>
      <c r="C10" s="13">
        <v>0</v>
      </c>
      <c r="D10" s="14">
        <v>314092289.58999997</v>
      </c>
      <c r="E10" s="14">
        <v>862771783.59000003</v>
      </c>
      <c r="F10" s="14">
        <v>571072875.87</v>
      </c>
      <c r="G10" s="14">
        <v>120769286.77</v>
      </c>
      <c r="H10" s="14">
        <v>291698907.72000003</v>
      </c>
    </row>
    <row r="11" spans="1:8">
      <c r="A11" s="4" t="s">
        <v>15</v>
      </c>
      <c r="B11" s="4" t="s">
        <v>26</v>
      </c>
      <c r="C11" s="13">
        <v>0</v>
      </c>
      <c r="D11" s="14">
        <v>163751609.03999999</v>
      </c>
      <c r="E11" s="14">
        <v>163751609.03999999</v>
      </c>
      <c r="F11" s="14">
        <v>160831047.37</v>
      </c>
      <c r="G11" s="14">
        <v>157682799.65000001</v>
      </c>
      <c r="H11" s="14">
        <v>2920561.67</v>
      </c>
    </row>
    <row r="12" spans="1:8">
      <c r="A12" s="4" t="s">
        <v>15</v>
      </c>
      <c r="B12" s="4" t="s">
        <v>27</v>
      </c>
      <c r="C12" s="13">
        <v>0</v>
      </c>
      <c r="D12" s="14">
        <v>31061066.739999998</v>
      </c>
      <c r="E12" s="14">
        <v>31061066.739999998</v>
      </c>
      <c r="F12" s="14">
        <v>26061028.120000001</v>
      </c>
      <c r="G12" s="14">
        <v>24700433.420000002</v>
      </c>
      <c r="H12" s="14">
        <v>5000038.62</v>
      </c>
    </row>
    <row r="13" spans="1:8">
      <c r="A13" s="4" t="s">
        <v>15</v>
      </c>
      <c r="B13" s="4" t="s">
        <v>28</v>
      </c>
      <c r="C13" s="13">
        <v>0</v>
      </c>
      <c r="D13" s="14">
        <v>29327401.109999999</v>
      </c>
      <c r="E13" s="14">
        <v>29327401.109999999</v>
      </c>
      <c r="F13" s="14">
        <v>28419165.649999999</v>
      </c>
      <c r="G13" s="14">
        <v>26513661.890000001</v>
      </c>
      <c r="H13" s="14">
        <v>908235.46</v>
      </c>
    </row>
    <row r="14" spans="1:8">
      <c r="A14" s="4" t="s">
        <v>15</v>
      </c>
      <c r="B14" s="4" t="s">
        <v>29</v>
      </c>
      <c r="C14" s="13">
        <v>0</v>
      </c>
      <c r="D14" s="14">
        <v>3167743696.5999999</v>
      </c>
      <c r="E14" s="14">
        <v>21598016032.599998</v>
      </c>
      <c r="F14" s="14">
        <v>21621702446.529999</v>
      </c>
      <c r="G14" s="14">
        <v>21161077251.18</v>
      </c>
      <c r="H14" s="14">
        <v>-23686413.93</v>
      </c>
    </row>
    <row r="15" spans="1:8">
      <c r="A15" s="4" t="s">
        <v>15</v>
      </c>
      <c r="B15" s="4" t="s">
        <v>30</v>
      </c>
      <c r="C15" s="13">
        <v>0</v>
      </c>
      <c r="D15" s="14">
        <v>189346551.81</v>
      </c>
      <c r="E15" s="14">
        <v>189346551.81</v>
      </c>
      <c r="F15" s="14">
        <v>189305985.00999999</v>
      </c>
      <c r="G15" s="14">
        <v>176112263.72999999</v>
      </c>
      <c r="H15" s="14">
        <v>40566.800000000003</v>
      </c>
    </row>
    <row r="16" spans="1:8">
      <c r="A16" s="4" t="s">
        <v>15</v>
      </c>
      <c r="B16" s="4" t="s">
        <v>31</v>
      </c>
      <c r="C16" s="13">
        <v>0</v>
      </c>
      <c r="D16" s="14">
        <v>2986912.87</v>
      </c>
      <c r="E16" s="14">
        <v>24027662.870000001</v>
      </c>
      <c r="F16" s="14">
        <v>24027662.870000001</v>
      </c>
      <c r="G16" s="14">
        <v>23768028.379999999</v>
      </c>
      <c r="H16" s="13">
        <v>0</v>
      </c>
    </row>
    <row r="17" spans="1:8">
      <c r="A17" s="4" t="s">
        <v>15</v>
      </c>
      <c r="B17" s="4" t="s">
        <v>32</v>
      </c>
      <c r="C17" s="13">
        <v>0</v>
      </c>
      <c r="D17" s="14">
        <v>729968400.38999999</v>
      </c>
      <c r="E17" s="14">
        <v>729968400.38999999</v>
      </c>
      <c r="F17" s="14">
        <v>720266667.15999997</v>
      </c>
      <c r="G17" s="14">
        <v>653387176.21000004</v>
      </c>
      <c r="H17" s="14">
        <v>9701733.2300000004</v>
      </c>
    </row>
    <row r="18" spans="1:8">
      <c r="A18" s="4" t="s">
        <v>15</v>
      </c>
      <c r="B18" s="4" t="s">
        <v>33</v>
      </c>
      <c r="C18" s="13">
        <v>0</v>
      </c>
      <c r="D18" s="14">
        <v>851715728.02999997</v>
      </c>
      <c r="E18" s="14">
        <v>4364230373.0299997</v>
      </c>
      <c r="F18" s="14">
        <v>4364230373.0200005</v>
      </c>
      <c r="G18" s="14">
        <v>4138536482.1100001</v>
      </c>
      <c r="H18" s="14">
        <v>0.01</v>
      </c>
    </row>
    <row r="19" spans="1:8">
      <c r="A19" s="4" t="s">
        <v>15</v>
      </c>
      <c r="B19" s="4" t="s">
        <v>105</v>
      </c>
      <c r="C19" s="13">
        <v>0</v>
      </c>
      <c r="D19" s="14">
        <v>22248481.82</v>
      </c>
      <c r="E19" s="14">
        <v>58240481.82</v>
      </c>
      <c r="F19" s="14">
        <v>47450652.68</v>
      </c>
      <c r="G19" s="14">
        <v>40934455.990000002</v>
      </c>
      <c r="H19" s="14">
        <v>10789829.140000001</v>
      </c>
    </row>
    <row r="20" spans="1:8">
      <c r="A20" s="4" t="s">
        <v>15</v>
      </c>
      <c r="B20" s="4" t="s">
        <v>34</v>
      </c>
      <c r="C20" s="13">
        <v>0</v>
      </c>
      <c r="D20" s="14">
        <v>14684584.42</v>
      </c>
      <c r="E20" s="14">
        <v>14684584.42</v>
      </c>
      <c r="F20" s="14">
        <v>10044584.42</v>
      </c>
      <c r="G20" s="14">
        <v>8369948.1500000004</v>
      </c>
      <c r="H20" s="14">
        <v>4640000</v>
      </c>
    </row>
    <row r="21" spans="1:8">
      <c r="A21" s="4" t="s">
        <v>15</v>
      </c>
      <c r="B21" s="4" t="s">
        <v>106</v>
      </c>
      <c r="C21" s="13">
        <v>0</v>
      </c>
      <c r="D21" s="14">
        <v>7850916.25</v>
      </c>
      <c r="E21" s="14">
        <v>7850916.25</v>
      </c>
      <c r="F21" s="14">
        <v>7850916.25</v>
      </c>
      <c r="G21" s="14">
        <v>6815702.6200000001</v>
      </c>
      <c r="H21" s="13">
        <v>0</v>
      </c>
    </row>
    <row r="22" spans="1:8">
      <c r="A22" s="4" t="s">
        <v>15</v>
      </c>
      <c r="B22" s="4" t="s">
        <v>35</v>
      </c>
      <c r="C22" s="13">
        <v>0</v>
      </c>
      <c r="D22" s="14">
        <v>30902212.190000001</v>
      </c>
      <c r="E22" s="14">
        <v>30902212.190000001</v>
      </c>
      <c r="F22" s="14">
        <v>30902212.190000001</v>
      </c>
      <c r="G22" s="14">
        <v>27482905.829999998</v>
      </c>
      <c r="H22" s="13">
        <v>0</v>
      </c>
    </row>
    <row r="23" spans="1:8">
      <c r="A23" s="4" t="s">
        <v>15</v>
      </c>
      <c r="B23" s="4" t="s">
        <v>88</v>
      </c>
      <c r="C23" s="13">
        <v>0</v>
      </c>
      <c r="D23" s="14">
        <v>726355594.83000004</v>
      </c>
      <c r="E23" s="14">
        <v>986914620.83000004</v>
      </c>
      <c r="F23" s="14">
        <v>986664955.42999995</v>
      </c>
      <c r="G23" s="14">
        <v>860332019.73000002</v>
      </c>
      <c r="H23" s="14">
        <v>249665.4</v>
      </c>
    </row>
    <row r="24" spans="1:8">
      <c r="A24" s="4" t="s">
        <v>15</v>
      </c>
      <c r="B24" s="4" t="s">
        <v>36</v>
      </c>
      <c r="C24" s="13">
        <v>0</v>
      </c>
      <c r="D24" s="14">
        <v>-73237467.530000001</v>
      </c>
      <c r="E24" s="14">
        <v>5390215131.4700003</v>
      </c>
      <c r="F24" s="14">
        <v>5390215130</v>
      </c>
      <c r="G24" s="14">
        <v>5345119861</v>
      </c>
      <c r="H24" s="14">
        <v>1.47</v>
      </c>
    </row>
    <row r="25" spans="1:8">
      <c r="A25" s="4" t="s">
        <v>15</v>
      </c>
      <c r="B25" s="4" t="s">
        <v>37</v>
      </c>
      <c r="C25" s="13">
        <v>0</v>
      </c>
      <c r="D25" s="14">
        <v>10300000</v>
      </c>
      <c r="E25" s="14">
        <v>10300000</v>
      </c>
      <c r="F25" s="13">
        <v>0</v>
      </c>
      <c r="G25" s="13">
        <v>0</v>
      </c>
      <c r="H25" s="14">
        <v>10300000</v>
      </c>
    </row>
    <row r="26" spans="1:8">
      <c r="A26" s="4" t="s">
        <v>15</v>
      </c>
      <c r="B26" s="4" t="s">
        <v>38</v>
      </c>
      <c r="C26" s="13">
        <v>0</v>
      </c>
      <c r="D26" s="14">
        <v>-26448859</v>
      </c>
      <c r="E26" s="14">
        <v>1677723518</v>
      </c>
      <c r="F26" s="14">
        <v>1677723517.79</v>
      </c>
      <c r="G26" s="14">
        <v>1643634455.5799999</v>
      </c>
      <c r="H26" s="14">
        <v>0.21</v>
      </c>
    </row>
    <row r="27" spans="1:8">
      <c r="A27" s="4" t="s">
        <v>15</v>
      </c>
      <c r="B27" s="4" t="s">
        <v>39</v>
      </c>
      <c r="C27" s="13">
        <v>0</v>
      </c>
      <c r="D27" s="14">
        <v>-23651414</v>
      </c>
      <c r="E27" s="13">
        <v>0</v>
      </c>
      <c r="F27" s="13">
        <v>0</v>
      </c>
      <c r="G27" s="13">
        <v>0</v>
      </c>
      <c r="H27" s="13">
        <v>0</v>
      </c>
    </row>
    <row r="28" spans="1:8">
      <c r="A28" s="4" t="s">
        <v>15</v>
      </c>
      <c r="B28" s="4" t="s">
        <v>40</v>
      </c>
      <c r="C28" s="13">
        <v>0</v>
      </c>
      <c r="D28" s="14">
        <v>1636306.47</v>
      </c>
      <c r="E28" s="14">
        <v>1636306.47</v>
      </c>
      <c r="F28" s="14">
        <v>1636306.47</v>
      </c>
      <c r="G28" s="14">
        <v>1626456.35</v>
      </c>
      <c r="H28" s="13">
        <v>0</v>
      </c>
    </row>
    <row r="29" spans="1:8">
      <c r="A29" s="4" t="s">
        <v>15</v>
      </c>
      <c r="B29" s="4" t="s">
        <v>41</v>
      </c>
      <c r="C29" s="13">
        <v>0</v>
      </c>
      <c r="D29" s="14">
        <v>-2242806.69</v>
      </c>
      <c r="E29" s="14">
        <v>256646179.31</v>
      </c>
      <c r="F29" s="14">
        <v>255194903.68000001</v>
      </c>
      <c r="G29" s="14">
        <v>241730884.08000001</v>
      </c>
      <c r="H29" s="14">
        <v>1451275.63</v>
      </c>
    </row>
    <row r="30" spans="1:8">
      <c r="A30" s="4" t="s">
        <v>15</v>
      </c>
      <c r="B30" s="4" t="s">
        <v>42</v>
      </c>
      <c r="C30" s="13">
        <v>0</v>
      </c>
      <c r="D30" s="14">
        <v>12840045.1</v>
      </c>
      <c r="E30" s="14">
        <v>12840045.1</v>
      </c>
      <c r="F30" s="14">
        <v>12840045.1</v>
      </c>
      <c r="G30" s="14">
        <v>12834340.470000001</v>
      </c>
      <c r="H30" s="13">
        <v>0</v>
      </c>
    </row>
    <row r="31" spans="1:8">
      <c r="A31" s="4" t="s">
        <v>15</v>
      </c>
      <c r="B31" s="4" t="s">
        <v>43</v>
      </c>
      <c r="C31" s="13">
        <v>0</v>
      </c>
      <c r="D31" s="14">
        <v>1635065.25</v>
      </c>
      <c r="E31" s="14">
        <v>1635065.25</v>
      </c>
      <c r="F31" s="14">
        <v>1635065.25</v>
      </c>
      <c r="G31" s="14">
        <v>1611738.87</v>
      </c>
      <c r="H31" s="13">
        <v>0</v>
      </c>
    </row>
    <row r="32" spans="1:8">
      <c r="A32" s="4" t="s">
        <v>15</v>
      </c>
      <c r="B32" s="4" t="s">
        <v>44</v>
      </c>
      <c r="C32" s="13">
        <v>0</v>
      </c>
      <c r="D32" s="14">
        <v>2354812.4300000002</v>
      </c>
      <c r="E32" s="14">
        <v>2354812.4300000002</v>
      </c>
      <c r="F32" s="14">
        <v>2354812.4300000002</v>
      </c>
      <c r="G32" s="14">
        <v>2344805.12</v>
      </c>
      <c r="H32" s="13">
        <v>0</v>
      </c>
    </row>
    <row r="33" spans="1:8">
      <c r="A33" s="4" t="s">
        <v>15</v>
      </c>
      <c r="B33" s="4" t="s">
        <v>45</v>
      </c>
      <c r="C33" s="13">
        <v>0</v>
      </c>
      <c r="D33" s="14">
        <v>1003522.75</v>
      </c>
      <c r="E33" s="14">
        <v>1003522.75</v>
      </c>
      <c r="F33" s="14">
        <v>1003522.75</v>
      </c>
      <c r="G33" s="14">
        <v>994636.93</v>
      </c>
      <c r="H33" s="13">
        <v>0</v>
      </c>
    </row>
    <row r="34" spans="1:8">
      <c r="A34" s="4" t="s">
        <v>15</v>
      </c>
      <c r="B34" s="4" t="s">
        <v>46</v>
      </c>
      <c r="C34" s="13">
        <v>0</v>
      </c>
      <c r="D34" s="14">
        <v>1574199.77</v>
      </c>
      <c r="E34" s="14">
        <v>1574199.77</v>
      </c>
      <c r="F34" s="14">
        <v>1574199.77</v>
      </c>
      <c r="G34" s="14">
        <v>1568523.85</v>
      </c>
      <c r="H34" s="13">
        <v>0</v>
      </c>
    </row>
    <row r="35" spans="1:8">
      <c r="A35" s="4" t="s">
        <v>15</v>
      </c>
      <c r="B35" s="4" t="s">
        <v>47</v>
      </c>
      <c r="C35" s="13">
        <v>0</v>
      </c>
      <c r="D35" s="14">
        <v>686265486.33000004</v>
      </c>
      <c r="E35" s="14">
        <v>2583300586.3299999</v>
      </c>
      <c r="F35" s="14">
        <v>2583300586.3299999</v>
      </c>
      <c r="G35" s="14">
        <v>2583300586.3299999</v>
      </c>
      <c r="H35" s="13">
        <v>0</v>
      </c>
    </row>
    <row r="36" spans="1:8">
      <c r="A36" s="4" t="s">
        <v>15</v>
      </c>
      <c r="B36" s="4" t="s">
        <v>48</v>
      </c>
      <c r="C36" s="13">
        <v>0</v>
      </c>
      <c r="D36" s="14">
        <v>1201421.3799999999</v>
      </c>
      <c r="E36" s="14">
        <v>1201421.3799999999</v>
      </c>
      <c r="F36" s="14">
        <v>1201421.3799999999</v>
      </c>
      <c r="G36" s="14">
        <v>955285.59</v>
      </c>
      <c r="H36" s="13">
        <v>0</v>
      </c>
    </row>
    <row r="37" spans="1:8">
      <c r="A37" s="4" t="s">
        <v>15</v>
      </c>
      <c r="B37" s="4" t="s">
        <v>49</v>
      </c>
      <c r="C37" s="13">
        <v>0</v>
      </c>
      <c r="D37" s="14">
        <v>44189475.659999996</v>
      </c>
      <c r="E37" s="14">
        <v>533317147.66000003</v>
      </c>
      <c r="F37" s="14">
        <v>533317147.66000003</v>
      </c>
      <c r="G37" s="14">
        <v>491079574.10000002</v>
      </c>
      <c r="H37" s="13">
        <v>0</v>
      </c>
    </row>
    <row r="38" spans="1:8">
      <c r="A38" s="4" t="s">
        <v>15</v>
      </c>
      <c r="B38" s="4" t="s">
        <v>50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>
      <c r="A39" s="4" t="s">
        <v>15</v>
      </c>
      <c r="B39" s="4" t="s">
        <v>51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>
      <c r="A40" s="4" t="s">
        <v>15</v>
      </c>
      <c r="B40" s="4" t="s">
        <v>52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>
      <c r="A41" s="4" t="s">
        <v>15</v>
      </c>
      <c r="B41" s="4" t="s">
        <v>53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>
      <c r="A42" s="4" t="s">
        <v>15</v>
      </c>
      <c r="B42" s="4" t="s">
        <v>54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>
      <c r="A43" s="4" t="s">
        <v>15</v>
      </c>
      <c r="B43" s="4" t="s">
        <v>55</v>
      </c>
      <c r="C43" s="13">
        <v>0</v>
      </c>
      <c r="D43" s="14">
        <v>493023.04</v>
      </c>
      <c r="E43" s="14">
        <v>493023.04</v>
      </c>
      <c r="F43" s="14">
        <v>493023.04</v>
      </c>
      <c r="G43" s="14">
        <v>486326.95</v>
      </c>
      <c r="H43" s="13">
        <v>0</v>
      </c>
    </row>
    <row r="44" spans="1:8">
      <c r="A44" s="4" t="s">
        <v>15</v>
      </c>
      <c r="B44" s="4" t="s">
        <v>56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</row>
    <row r="45" spans="1:8">
      <c r="A45" s="4" t="s">
        <v>15</v>
      </c>
      <c r="B45" s="4" t="s">
        <v>57</v>
      </c>
      <c r="C45" s="13">
        <v>0</v>
      </c>
      <c r="D45" s="14">
        <v>4882069.2</v>
      </c>
      <c r="E45" s="14">
        <v>4882069.2</v>
      </c>
      <c r="F45" s="14">
        <v>4882069.2</v>
      </c>
      <c r="G45" s="14">
        <v>4705008.5599999996</v>
      </c>
      <c r="H45" s="13">
        <v>0</v>
      </c>
    </row>
    <row r="46" spans="1:8">
      <c r="A46" s="4" t="s">
        <v>15</v>
      </c>
      <c r="B46" s="4" t="s">
        <v>58</v>
      </c>
      <c r="C46" s="13">
        <v>0</v>
      </c>
      <c r="D46" s="14">
        <v>8145778.8499999996</v>
      </c>
      <c r="E46" s="14">
        <v>8145778.8499999996</v>
      </c>
      <c r="F46" s="14">
        <v>8145778.8499999996</v>
      </c>
      <c r="G46" s="14">
        <v>7985868.8600000003</v>
      </c>
      <c r="H46" s="13">
        <v>0</v>
      </c>
    </row>
    <row r="47" spans="1:8">
      <c r="A47" s="4" t="s">
        <v>15</v>
      </c>
      <c r="B47" s="4" t="s">
        <v>59</v>
      </c>
      <c r="C47" s="13">
        <v>0</v>
      </c>
      <c r="D47" s="14">
        <v>2837867.89</v>
      </c>
      <c r="E47" s="14">
        <v>2837867.89</v>
      </c>
      <c r="F47" s="14">
        <v>2837867.89</v>
      </c>
      <c r="G47" s="14">
        <v>2784643.28</v>
      </c>
      <c r="H47" s="13">
        <v>0</v>
      </c>
    </row>
    <row r="48" spans="1:8">
      <c r="A48" s="4" t="s">
        <v>15</v>
      </c>
      <c r="B48" s="4" t="s">
        <v>60</v>
      </c>
      <c r="C48" s="13">
        <v>0</v>
      </c>
      <c r="D48" s="14">
        <v>264867323.44</v>
      </c>
      <c r="E48" s="14">
        <v>719384190.44000006</v>
      </c>
      <c r="F48" s="14">
        <v>719384190.44000006</v>
      </c>
      <c r="G48" s="14">
        <v>703545529.13</v>
      </c>
      <c r="H48" s="13">
        <v>0</v>
      </c>
    </row>
    <row r="49" spans="1:8">
      <c r="A49" s="4" t="s">
        <v>15</v>
      </c>
      <c r="B49" s="4" t="s">
        <v>61</v>
      </c>
      <c r="C49" s="13">
        <v>0</v>
      </c>
      <c r="D49" s="14">
        <v>4682178.38</v>
      </c>
      <c r="E49" s="14">
        <v>207758341.38</v>
      </c>
      <c r="F49" s="14">
        <v>207758341.38</v>
      </c>
      <c r="G49" s="14">
        <v>199296835.38</v>
      </c>
      <c r="H49" s="13">
        <v>0</v>
      </c>
    </row>
    <row r="50" spans="1:8">
      <c r="A50" s="4" t="s">
        <v>15</v>
      </c>
      <c r="B50" s="4" t="s">
        <v>62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</row>
    <row r="51" spans="1:8">
      <c r="A51" s="4" t="s">
        <v>15</v>
      </c>
      <c r="B51" s="4" t="s">
        <v>63</v>
      </c>
      <c r="C51" s="13">
        <v>0</v>
      </c>
      <c r="D51" s="14">
        <v>-7397507</v>
      </c>
      <c r="E51" s="14">
        <v>369675967</v>
      </c>
      <c r="F51" s="14">
        <v>369675967</v>
      </c>
      <c r="G51" s="14">
        <v>369675967</v>
      </c>
      <c r="H51" s="13">
        <v>0</v>
      </c>
    </row>
    <row r="52" spans="1:8">
      <c r="A52" s="4" t="s">
        <v>15</v>
      </c>
      <c r="B52" s="4" t="s">
        <v>107</v>
      </c>
      <c r="C52" s="13">
        <v>0</v>
      </c>
      <c r="D52" s="14">
        <v>49664881.229999997</v>
      </c>
      <c r="E52" s="14">
        <v>140203438.22999999</v>
      </c>
      <c r="F52" s="14">
        <v>140203438.22999999</v>
      </c>
      <c r="G52" s="14">
        <v>140203438.22999999</v>
      </c>
      <c r="H52" s="13">
        <v>0</v>
      </c>
    </row>
    <row r="53" spans="1:8">
      <c r="A53" s="4" t="s">
        <v>15</v>
      </c>
      <c r="B53" s="4" t="s">
        <v>89</v>
      </c>
      <c r="C53" s="13">
        <v>0</v>
      </c>
      <c r="D53" s="14">
        <v>149770695.84</v>
      </c>
      <c r="E53" s="14">
        <v>543962160.84000003</v>
      </c>
      <c r="F53" s="14">
        <v>398810539.19999999</v>
      </c>
      <c r="G53" s="14">
        <v>384090544.19999999</v>
      </c>
      <c r="H53" s="14">
        <v>145151621.63999999</v>
      </c>
    </row>
    <row r="54" spans="1:8">
      <c r="A54" s="4" t="s">
        <v>15</v>
      </c>
      <c r="B54" s="4" t="s">
        <v>64</v>
      </c>
      <c r="C54" s="13">
        <v>0</v>
      </c>
      <c r="D54" s="14">
        <v>2433069.79</v>
      </c>
      <c r="E54" s="14">
        <v>38390263.789999999</v>
      </c>
      <c r="F54" s="14">
        <v>38366745.560000002</v>
      </c>
      <c r="G54" s="14">
        <v>30176271.559999999</v>
      </c>
      <c r="H54" s="14">
        <v>23518.23</v>
      </c>
    </row>
    <row r="55" spans="1:8">
      <c r="A55" s="4" t="s">
        <v>15</v>
      </c>
      <c r="B55" s="4" t="s">
        <v>65</v>
      </c>
      <c r="C55" s="13">
        <v>0</v>
      </c>
      <c r="D55" s="14">
        <v>398193.55</v>
      </c>
      <c r="E55" s="14">
        <v>398193.55</v>
      </c>
      <c r="F55" s="14">
        <v>398193.55</v>
      </c>
      <c r="G55" s="14">
        <v>398133.72</v>
      </c>
      <c r="H55" s="13">
        <v>0</v>
      </c>
    </row>
    <row r="56" spans="1:8">
      <c r="A56" s="4" t="s">
        <v>15</v>
      </c>
      <c r="B56" s="4" t="s">
        <v>108</v>
      </c>
      <c r="C56" s="13">
        <v>0</v>
      </c>
      <c r="D56" s="14">
        <v>965357.16</v>
      </c>
      <c r="E56" s="14">
        <v>965357.16</v>
      </c>
      <c r="F56" s="14">
        <v>965357.16</v>
      </c>
      <c r="G56" s="14">
        <v>918058.41</v>
      </c>
      <c r="H56" s="13">
        <v>0</v>
      </c>
    </row>
    <row r="57" spans="1:8">
      <c r="A57" s="4" t="s">
        <v>15</v>
      </c>
      <c r="B57" s="4" t="s">
        <v>66</v>
      </c>
      <c r="C57" s="13">
        <v>0</v>
      </c>
      <c r="D57" s="14">
        <v>11837903.619999999</v>
      </c>
      <c r="E57" s="14">
        <v>29426236.620000001</v>
      </c>
      <c r="F57" s="14">
        <v>29426236.32</v>
      </c>
      <c r="G57" s="14">
        <v>26395870.780000001</v>
      </c>
      <c r="H57" s="14">
        <v>0.3</v>
      </c>
    </row>
    <row r="58" spans="1:8">
      <c r="A58" s="4" t="s">
        <v>15</v>
      </c>
      <c r="B58" s="4" t="s">
        <v>67</v>
      </c>
      <c r="C58" s="13">
        <v>0</v>
      </c>
      <c r="D58" s="14">
        <v>969508.49</v>
      </c>
      <c r="E58" s="14">
        <v>969508.49</v>
      </c>
      <c r="F58" s="14">
        <v>969508.49</v>
      </c>
      <c r="G58" s="14">
        <v>764248.41</v>
      </c>
      <c r="H58" s="13">
        <v>0</v>
      </c>
    </row>
    <row r="59" spans="1:8">
      <c r="A59" s="4" t="s">
        <v>15</v>
      </c>
      <c r="B59" s="4" t="s">
        <v>68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>
      <c r="A60" s="4" t="s">
        <v>15</v>
      </c>
      <c r="B60" s="4" t="s">
        <v>69</v>
      </c>
      <c r="C60" s="13">
        <v>0</v>
      </c>
      <c r="D60" s="14">
        <v>7047620.4800000004</v>
      </c>
      <c r="E60" s="14">
        <v>7047620.4800000004</v>
      </c>
      <c r="F60" s="14">
        <v>7047620.4800000004</v>
      </c>
      <c r="G60" s="14">
        <v>6129172.0499999998</v>
      </c>
      <c r="H60" s="13">
        <v>0</v>
      </c>
    </row>
    <row r="61" spans="1:8">
      <c r="A61" s="4" t="s">
        <v>15</v>
      </c>
      <c r="B61" s="4" t="s">
        <v>70</v>
      </c>
      <c r="C61" s="13">
        <v>0</v>
      </c>
      <c r="D61" s="13">
        <v>0</v>
      </c>
      <c r="E61" s="14">
        <v>51633452</v>
      </c>
      <c r="F61" s="14">
        <v>51633452</v>
      </c>
      <c r="G61" s="14">
        <v>51633452</v>
      </c>
      <c r="H61" s="13">
        <v>0</v>
      </c>
    </row>
    <row r="62" spans="1:8">
      <c r="A62" s="4" t="s">
        <v>15</v>
      </c>
      <c r="B62" s="4" t="s">
        <v>118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>
      <c r="A63" s="4" t="s">
        <v>15</v>
      </c>
      <c r="B63" s="4" t="s">
        <v>71</v>
      </c>
      <c r="C63" s="13">
        <v>0</v>
      </c>
      <c r="D63" s="14">
        <v>536080.57999999996</v>
      </c>
      <c r="E63" s="14">
        <v>536080.57999999996</v>
      </c>
      <c r="F63" s="14">
        <v>536080.57999999996</v>
      </c>
      <c r="G63" s="14">
        <v>523748.47</v>
      </c>
      <c r="H63" s="13">
        <v>0</v>
      </c>
    </row>
    <row r="64" spans="1:8">
      <c r="A64" s="4" t="s">
        <v>15</v>
      </c>
      <c r="B64" s="4" t="s">
        <v>72</v>
      </c>
      <c r="C64" s="13">
        <v>0</v>
      </c>
      <c r="D64" s="14">
        <v>2091164.18</v>
      </c>
      <c r="E64" s="14">
        <v>2091164.18</v>
      </c>
      <c r="F64" s="14">
        <v>2091164.18</v>
      </c>
      <c r="G64" s="14">
        <v>2048764.8</v>
      </c>
      <c r="H64" s="13">
        <v>0</v>
      </c>
    </row>
    <row r="65" spans="1:8">
      <c r="A65" s="4" t="s">
        <v>15</v>
      </c>
      <c r="B65" s="4" t="s">
        <v>109</v>
      </c>
      <c r="C65" s="13">
        <v>0</v>
      </c>
      <c r="D65" s="14">
        <v>20668719.289999999</v>
      </c>
      <c r="E65" s="14">
        <v>20668719.289999999</v>
      </c>
      <c r="F65" s="14">
        <v>20668719.289999999</v>
      </c>
      <c r="G65" s="14">
        <v>20224986.34</v>
      </c>
      <c r="H65" s="13">
        <v>0</v>
      </c>
    </row>
    <row r="66" spans="1:8">
      <c r="A66" s="4" t="s">
        <v>15</v>
      </c>
      <c r="B66" s="4" t="s">
        <v>73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>
      <c r="A67" s="4" t="s">
        <v>15</v>
      </c>
      <c r="B67" s="4" t="s">
        <v>110</v>
      </c>
      <c r="C67" s="13">
        <v>0</v>
      </c>
      <c r="D67" s="14">
        <v>7750297.0599999996</v>
      </c>
      <c r="E67" s="14">
        <v>7750297.0599999996</v>
      </c>
      <c r="F67" s="14">
        <v>7750297.0599999996</v>
      </c>
      <c r="G67" s="14">
        <v>7535843.4699999997</v>
      </c>
      <c r="H67" s="13">
        <v>0</v>
      </c>
    </row>
    <row r="68" spans="1:8">
      <c r="A68" s="4" t="s">
        <v>15</v>
      </c>
      <c r="B68" s="4" t="s">
        <v>74</v>
      </c>
      <c r="C68" s="13">
        <v>0</v>
      </c>
      <c r="D68" s="14">
        <v>90115444.549999997</v>
      </c>
      <c r="E68" s="14">
        <v>240761109.55000001</v>
      </c>
      <c r="F68" s="14">
        <v>240761109.55000001</v>
      </c>
      <c r="G68" s="14">
        <v>227680692.47</v>
      </c>
      <c r="H68" s="13">
        <v>0</v>
      </c>
    </row>
    <row r="69" spans="1:8">
      <c r="A69" s="4" t="s">
        <v>15</v>
      </c>
      <c r="B69" s="4" t="s">
        <v>75</v>
      </c>
      <c r="C69" s="13">
        <v>0</v>
      </c>
      <c r="D69" s="14">
        <v>1260372.56</v>
      </c>
      <c r="E69" s="14">
        <v>1260372.56</v>
      </c>
      <c r="F69" s="14">
        <v>1260372.56</v>
      </c>
      <c r="G69" s="14">
        <v>1235639.42</v>
      </c>
      <c r="H69" s="13">
        <v>0</v>
      </c>
    </row>
    <row r="70" spans="1:8">
      <c r="A70" s="4" t="s">
        <v>15</v>
      </c>
      <c r="B70" s="4" t="s">
        <v>76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</row>
    <row r="71" spans="1:8">
      <c r="A71" s="4" t="s">
        <v>15</v>
      </c>
      <c r="B71" s="4" t="s">
        <v>77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</row>
    <row r="72" spans="1:8">
      <c r="A72" s="4" t="s">
        <v>15</v>
      </c>
      <c r="B72" s="4" t="s">
        <v>78</v>
      </c>
      <c r="C72" s="13">
        <v>0</v>
      </c>
      <c r="D72" s="14">
        <v>11667076.039999999</v>
      </c>
      <c r="E72" s="14">
        <v>11667076.039999999</v>
      </c>
      <c r="F72" s="14">
        <v>11667076.039999999</v>
      </c>
      <c r="G72" s="14">
        <v>11529474.35</v>
      </c>
      <c r="H72" s="13">
        <v>0</v>
      </c>
    </row>
    <row r="73" spans="1:8">
      <c r="A73" s="4" t="s">
        <v>15</v>
      </c>
      <c r="B73" s="4" t="s">
        <v>79</v>
      </c>
      <c r="C73" s="13">
        <v>0</v>
      </c>
      <c r="D73" s="14">
        <v>2924488.17</v>
      </c>
      <c r="E73" s="14">
        <v>2924488.17</v>
      </c>
      <c r="F73" s="14">
        <v>2924488.17</v>
      </c>
      <c r="G73" s="14">
        <v>2775218.74</v>
      </c>
      <c r="H73" s="13">
        <v>0</v>
      </c>
    </row>
    <row r="74" spans="1:8">
      <c r="A74" s="4" t="s">
        <v>15</v>
      </c>
      <c r="B74" s="4" t="s">
        <v>80</v>
      </c>
      <c r="C74" s="13">
        <v>0</v>
      </c>
      <c r="D74" s="14">
        <v>4840676.09</v>
      </c>
      <c r="E74" s="14">
        <v>4840676.09</v>
      </c>
      <c r="F74" s="14">
        <v>4840676.09</v>
      </c>
      <c r="G74" s="14">
        <v>4624686.47</v>
      </c>
      <c r="H74" s="13">
        <v>0</v>
      </c>
    </row>
    <row r="75" spans="1:8">
      <c r="A75" s="4" t="s">
        <v>15</v>
      </c>
      <c r="B75" s="4" t="s">
        <v>111</v>
      </c>
      <c r="C75" s="13">
        <v>0</v>
      </c>
      <c r="D75" s="14">
        <v>1005076.67</v>
      </c>
      <c r="E75" s="14">
        <v>1005076.67</v>
      </c>
      <c r="F75" s="14">
        <v>1005076.67</v>
      </c>
      <c r="G75" s="14">
        <v>954779.91</v>
      </c>
      <c r="H75" s="13">
        <v>0</v>
      </c>
    </row>
    <row r="76" spans="1:8">
      <c r="A76" s="4" t="s">
        <v>15</v>
      </c>
      <c r="B76" s="4" t="s">
        <v>81</v>
      </c>
      <c r="C76" s="13">
        <v>0</v>
      </c>
      <c r="D76" s="14">
        <v>107543703.70999999</v>
      </c>
      <c r="E76" s="14">
        <v>2935079477.71</v>
      </c>
      <c r="F76" s="14">
        <v>2935032191.9499998</v>
      </c>
      <c r="G76" s="14">
        <v>1752512948.75</v>
      </c>
      <c r="H76" s="14">
        <v>47285.760000000002</v>
      </c>
    </row>
    <row r="77" spans="1:8">
      <c r="A77" s="4" t="s">
        <v>15</v>
      </c>
      <c r="B77" s="4" t="s">
        <v>82</v>
      </c>
      <c r="C77" s="13">
        <v>0</v>
      </c>
      <c r="D77" s="14">
        <v>182914.79</v>
      </c>
      <c r="E77" s="14">
        <v>182914.79</v>
      </c>
      <c r="F77" s="14">
        <v>182914.79</v>
      </c>
      <c r="G77" s="14">
        <v>179289.7</v>
      </c>
      <c r="H77" s="13">
        <v>0</v>
      </c>
    </row>
    <row r="78" spans="1:8">
      <c r="A78" s="4" t="s">
        <v>15</v>
      </c>
      <c r="B78" s="4" t="s">
        <v>112</v>
      </c>
      <c r="C78" s="13">
        <v>0</v>
      </c>
      <c r="D78" s="14">
        <v>4822075.38</v>
      </c>
      <c r="E78" s="14">
        <v>4822075.38</v>
      </c>
      <c r="F78" s="14">
        <v>4822075.38</v>
      </c>
      <c r="G78" s="14">
        <v>4627982.41</v>
      </c>
      <c r="H78" s="13">
        <v>0</v>
      </c>
    </row>
    <row r="79" spans="1:8">
      <c r="A79" s="4" t="s">
        <v>15</v>
      </c>
      <c r="B79" s="4" t="s">
        <v>83</v>
      </c>
      <c r="C79" s="13">
        <v>0</v>
      </c>
      <c r="D79" s="14">
        <v>4622989.5199999996</v>
      </c>
      <c r="E79" s="14">
        <v>4622989.5199999996</v>
      </c>
      <c r="F79" s="14">
        <v>4622989.5199999996</v>
      </c>
      <c r="G79" s="14">
        <v>4425231.8499999996</v>
      </c>
      <c r="H79" s="13">
        <v>0</v>
      </c>
    </row>
    <row r="80" spans="1:8">
      <c r="A80" s="4" t="s">
        <v>15</v>
      </c>
      <c r="B80" s="4" t="s">
        <v>84</v>
      </c>
      <c r="C80" s="13">
        <v>0</v>
      </c>
      <c r="D80" s="14">
        <v>31514468.52</v>
      </c>
      <c r="E80" s="14">
        <v>31514468.52</v>
      </c>
      <c r="F80" s="14">
        <v>31514468.52</v>
      </c>
      <c r="G80" s="14">
        <v>28226584.539999999</v>
      </c>
      <c r="H80" s="13">
        <v>0</v>
      </c>
    </row>
    <row r="81" spans="1:8">
      <c r="A81" s="4" t="s">
        <v>15</v>
      </c>
      <c r="B81" s="4" t="s">
        <v>113</v>
      </c>
      <c r="C81" s="13">
        <v>0</v>
      </c>
      <c r="D81" s="14">
        <v>830716.86</v>
      </c>
      <c r="E81" s="14">
        <v>830716.86</v>
      </c>
      <c r="F81" s="14">
        <v>830716.86</v>
      </c>
      <c r="G81" s="14">
        <v>816624.83</v>
      </c>
      <c r="H81" s="13">
        <v>0</v>
      </c>
    </row>
    <row r="82" spans="1:8">
      <c r="A82" s="4" t="s">
        <v>15</v>
      </c>
      <c r="B82" s="4" t="s">
        <v>114</v>
      </c>
      <c r="C82" s="13">
        <v>0</v>
      </c>
      <c r="D82" s="14">
        <v>347688.84</v>
      </c>
      <c r="E82" s="14">
        <v>347688.84</v>
      </c>
      <c r="F82" s="14">
        <v>347688.84</v>
      </c>
      <c r="G82" s="14">
        <v>338241.44</v>
      </c>
      <c r="H82" s="13">
        <v>0</v>
      </c>
    </row>
    <row r="83" spans="1:8">
      <c r="A83" s="4" t="s">
        <v>15</v>
      </c>
      <c r="B83" s="4" t="s">
        <v>85</v>
      </c>
      <c r="C83" s="13">
        <v>0</v>
      </c>
      <c r="D83" s="14">
        <v>509199.47</v>
      </c>
      <c r="E83" s="14">
        <v>509199.47</v>
      </c>
      <c r="F83" s="14">
        <v>509199.47</v>
      </c>
      <c r="G83" s="14">
        <v>495183.68</v>
      </c>
      <c r="H83" s="13">
        <v>0</v>
      </c>
    </row>
    <row r="84" spans="1:8">
      <c r="A84" s="4" t="s">
        <v>15</v>
      </c>
      <c r="B84" s="4" t="s">
        <v>115</v>
      </c>
      <c r="C84" s="13">
        <v>0</v>
      </c>
      <c r="D84" s="14">
        <v>158657503.56</v>
      </c>
      <c r="E84" s="14">
        <v>158657503.56</v>
      </c>
      <c r="F84" s="14">
        <v>158657503.56</v>
      </c>
      <c r="G84" s="14">
        <v>124056240.66</v>
      </c>
      <c r="H84" s="13">
        <v>0</v>
      </c>
    </row>
    <row r="85" spans="1:8">
      <c r="A85" s="4" t="s">
        <v>15</v>
      </c>
      <c r="B85" s="4" t="s">
        <v>116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</row>
    <row r="86" spans="1:8">
      <c r="A86" s="4" t="s">
        <v>15</v>
      </c>
      <c r="B86" s="4" t="s">
        <v>117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</row>
    <row r="87" spans="1:8">
      <c r="A87" s="4" t="s">
        <v>15</v>
      </c>
      <c r="B87" s="4" t="s">
        <v>119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</row>
    <row r="88" spans="1:8">
      <c r="A88" s="4" t="s">
        <v>15</v>
      </c>
      <c r="B88" s="4" t="s">
        <v>90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</row>
    <row r="89" spans="1:8">
      <c r="A89" s="4" t="s">
        <v>15</v>
      </c>
      <c r="B89" s="4" t="s">
        <v>99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showGridLines="0" workbookViewId="0">
      <selection activeCell="B58" sqref="B58"/>
    </sheetView>
  </sheetViews>
  <sheetFormatPr baseColWidth="10" defaultColWidth="8.85546875" defaultRowHeight="12.75"/>
  <cols>
    <col min="1" max="1" width="45.85546875" bestFit="1" customWidth="1"/>
    <col min="2" max="2" width="16.42578125" bestFit="1" customWidth="1"/>
    <col min="3" max="3" width="27.42578125" bestFit="1" customWidth="1"/>
    <col min="4" max="6" width="16.5703125" bestFit="1" customWidth="1"/>
    <col min="7" max="7" width="17" bestFit="1" customWidth="1"/>
    <col min="8" max="8" width="16" bestFit="1" customWidth="1"/>
  </cols>
  <sheetData>
    <row r="1" spans="1:7">
      <c r="A1" s="7" t="s">
        <v>18</v>
      </c>
      <c r="B1" s="4" t="s">
        <v>91</v>
      </c>
      <c r="C1" s="4" t="s">
        <v>19</v>
      </c>
      <c r="D1" s="4" t="s">
        <v>6</v>
      </c>
      <c r="E1" s="4" t="s">
        <v>3</v>
      </c>
      <c r="F1" s="4" t="s">
        <v>4</v>
      </c>
      <c r="G1" s="4" t="s">
        <v>87</v>
      </c>
    </row>
    <row r="2" spans="1:7">
      <c r="A2" s="4" t="s">
        <v>102</v>
      </c>
      <c r="B2" s="13">
        <v>0</v>
      </c>
      <c r="C2" s="14">
        <v>2223084870.3000002</v>
      </c>
      <c r="D2" s="14">
        <v>30580353825.299999</v>
      </c>
      <c r="E2" s="14">
        <v>29381732127.009998</v>
      </c>
      <c r="F2" s="14">
        <v>25819738654.639999</v>
      </c>
      <c r="G2" s="14">
        <v>1198621698.29</v>
      </c>
    </row>
    <row r="3" spans="1:7">
      <c r="A3" s="4" t="s">
        <v>101</v>
      </c>
      <c r="B3" s="13">
        <v>0</v>
      </c>
      <c r="C3" s="14">
        <v>9047529320.9799995</v>
      </c>
      <c r="D3" s="14">
        <v>46295672663.980003</v>
      </c>
      <c r="E3" s="14">
        <v>45475537502.660004</v>
      </c>
      <c r="F3" s="14">
        <v>42633599819.980003</v>
      </c>
      <c r="G3" s="14">
        <v>820135161.32000005</v>
      </c>
    </row>
    <row r="4" spans="1:7">
      <c r="A4" s="5" t="s">
        <v>16</v>
      </c>
      <c r="B4" s="23">
        <v>0</v>
      </c>
      <c r="C4" s="6">
        <v>11270614191.280001</v>
      </c>
      <c r="D4" s="6">
        <v>76876026489.279999</v>
      </c>
      <c r="E4" s="6">
        <v>74857269629.669998</v>
      </c>
      <c r="F4" s="6">
        <v>68453338474.620003</v>
      </c>
      <c r="G4" s="6">
        <v>2018756859.6099999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2.75"/>
  <cols>
    <col min="1" max="1" width="11.42578125" customWidth="1"/>
  </cols>
  <sheetData>
    <row r="1" spans="1:1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D8C003-1F78-40E9-8DB9-F2D1E5B0A0F3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6b.Clasificación Administrativa</vt:lpstr>
      <vt:lpstr>fuente1</vt:lpstr>
      <vt:lpstr>fuente2</vt:lpstr>
      <vt:lpstr>fuente3</vt:lpstr>
      <vt:lpstr>'6b.Clasificación Administrativa'!Títulos_a_imprimir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6b. Clasificación Administrativa - LDF</dc:title>
  <dc:creator>Nancy Vázquez</dc:creator>
  <cp:lastModifiedBy>JPMARTINEZ</cp:lastModifiedBy>
  <cp:lastPrinted>2019-01-31T04:03:31Z</cp:lastPrinted>
  <dcterms:created xsi:type="dcterms:W3CDTF">2016-10-12T14:50:55Z</dcterms:created>
  <dcterms:modified xsi:type="dcterms:W3CDTF">2019-01-31T04:03:57Z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6b.Clasificación Administrativa</vt:lpwstr>
  </property>
  <property fmtid="{D5CDD505-2E9C-101B-9397-08002B2CF9AE}" pid="3" name="BExAnalyzer_OldName">
    <vt:lpwstr>6b. Clasificación Administrativa - LDF.xlsx</vt:lpwstr>
  </property>
</Properties>
</file>