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-345" windowWidth="20490" windowHeight="7005"/>
  </bookViews>
  <sheets>
    <sheet name="Resultados de Egresos" sheetId="8" r:id="rId1"/>
    <sheet name="fuente1" sheetId="7" state="hidden" r:id="rId2"/>
    <sheet name="BExRepositorySheet" sheetId="4" state="veryHidden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Q1" i="7"/>
  <c r="P1"/>
  <c r="O1"/>
  <c r="N1"/>
  <c r="M1"/>
  <c r="C18" i="8" l="1"/>
  <c r="C26"/>
  <c r="D9"/>
  <c r="F10"/>
  <c r="H11"/>
  <c r="D13"/>
  <c r="F14"/>
  <c r="H15"/>
  <c r="D18"/>
  <c r="F19"/>
  <c r="H20"/>
  <c r="D22"/>
  <c r="F23"/>
  <c r="H24"/>
  <c r="D26"/>
  <c r="E14"/>
  <c r="G20"/>
  <c r="C8"/>
  <c r="E9"/>
  <c r="G10"/>
  <c r="C12"/>
  <c r="E13"/>
  <c r="G14"/>
  <c r="C16"/>
  <c r="E18"/>
  <c r="G19"/>
  <c r="C21"/>
  <c r="E22"/>
  <c r="G23"/>
  <c r="C25"/>
  <c r="E26"/>
  <c r="G11"/>
  <c r="C22"/>
  <c r="D8"/>
  <c r="F9"/>
  <c r="H10"/>
  <c r="D12"/>
  <c r="F13"/>
  <c r="H14"/>
  <c r="D16"/>
  <c r="F18"/>
  <c r="H19"/>
  <c r="D21"/>
  <c r="F22"/>
  <c r="H23"/>
  <c r="D25"/>
  <c r="F26"/>
  <c r="C13"/>
  <c r="E23"/>
  <c r="E8"/>
  <c r="G9"/>
  <c r="C11"/>
  <c r="E12"/>
  <c r="G13"/>
  <c r="C15"/>
  <c r="E16"/>
  <c r="G18"/>
  <c r="C20"/>
  <c r="E21"/>
  <c r="G22"/>
  <c r="C24"/>
  <c r="E25"/>
  <c r="G26"/>
  <c r="G15"/>
  <c r="F8"/>
  <c r="H9"/>
  <c r="D11"/>
  <c r="F12"/>
  <c r="H13"/>
  <c r="D15"/>
  <c r="F16"/>
  <c r="H18"/>
  <c r="D20"/>
  <c r="F21"/>
  <c r="H22"/>
  <c r="D24"/>
  <c r="F25"/>
  <c r="H26"/>
  <c r="C9"/>
  <c r="E19"/>
  <c r="G8"/>
  <c r="C10"/>
  <c r="E11"/>
  <c r="G12"/>
  <c r="C14"/>
  <c r="E15"/>
  <c r="G16"/>
  <c r="C19"/>
  <c r="E20"/>
  <c r="G21"/>
  <c r="C23"/>
  <c r="E24"/>
  <c r="G25"/>
  <c r="E10"/>
  <c r="G24"/>
  <c r="H8"/>
  <c r="D10"/>
  <c r="F11"/>
  <c r="H12"/>
  <c r="D14"/>
  <c r="F15"/>
  <c r="H16"/>
  <c r="D19"/>
  <c r="F20"/>
  <c r="H21"/>
  <c r="D23"/>
  <c r="F24"/>
  <c r="H25"/>
  <c r="E6"/>
  <c r="F6"/>
  <c r="C6"/>
  <c r="D6"/>
  <c r="G6"/>
  <c r="A3"/>
  <c r="C7" l="1"/>
  <c r="D17"/>
  <c r="H17"/>
  <c r="D7"/>
  <c r="E17"/>
  <c r="E7"/>
  <c r="C17"/>
  <c r="H7"/>
  <c r="G17"/>
  <c r="F17"/>
  <c r="F7"/>
  <c r="G7"/>
  <c r="H27" l="1"/>
  <c r="C27"/>
  <c r="D27"/>
  <c r="G27"/>
  <c r="E27"/>
  <c r="F27"/>
</calcChain>
</file>

<file path=xl/sharedStrings.xml><?xml version="1.0" encoding="utf-8"?>
<sst xmlns="http://schemas.openxmlformats.org/spreadsheetml/2006/main" count="95" uniqueCount="49">
  <si>
    <t>Gobierno del Estado de Michoacán de Ocampo</t>
  </si>
  <si>
    <t>Resultado de los Egresos</t>
  </si>
  <si>
    <t>(Cifras Nominales)</t>
  </si>
  <si>
    <t xml:space="preserve">Concepto </t>
  </si>
  <si>
    <t/>
  </si>
  <si>
    <t>Año del Ejercicio que se Informa</t>
  </si>
  <si>
    <t xml:space="preserve">Gasto no Etiquetado </t>
  </si>
  <si>
    <t>A.</t>
  </si>
  <si>
    <t>Servicios Peronales</t>
  </si>
  <si>
    <t>B.</t>
  </si>
  <si>
    <t>Materiales y Suministros</t>
  </si>
  <si>
    <t xml:space="preserve">C. </t>
  </si>
  <si>
    <t>Servicios Generales</t>
  </si>
  <si>
    <t>D.</t>
  </si>
  <si>
    <t>Transferencias, Asignaciones, Subsidios y Otras Ayudas</t>
  </si>
  <si>
    <t>E.</t>
  </si>
  <si>
    <t xml:space="preserve">Bienes Muebles e Inmuebles e Intangibles  </t>
  </si>
  <si>
    <t>F.</t>
  </si>
  <si>
    <t>Inversion Publica</t>
  </si>
  <si>
    <t xml:space="preserve">G. </t>
  </si>
  <si>
    <t xml:space="preserve">Inversiones Financieras y Otras provisiones  </t>
  </si>
  <si>
    <t>H.</t>
  </si>
  <si>
    <t xml:space="preserve">Participaciones y Aportaciones a Municipios  </t>
  </si>
  <si>
    <t>I.</t>
  </si>
  <si>
    <t>Deuda Publica</t>
  </si>
  <si>
    <t>Gasto Etiquetado</t>
  </si>
  <si>
    <t>Total del Resultado de Egresos</t>
  </si>
  <si>
    <t xml:space="preserve"> </t>
  </si>
  <si>
    <t>.</t>
  </si>
  <si>
    <t>Concepto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</si>
  <si>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</si>
  <si>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</si>
  <si>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</si>
  <si>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</si>
  <si>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</si>
  <si>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</si>
  <si>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</si>
  <si>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</si>
  <si>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</si>
  <si>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Resultado total</t>
  </si>
  <si>
    <t>2018</t>
  </si>
  <si>
    <t xml:space="preserve">
Devengado ACTUAL -5</t>
  </si>
  <si>
    <t xml:space="preserve">
Devengado ACTUAL -4</t>
  </si>
  <si>
    <t xml:space="preserve">
Devengado ACTUAL -3</t>
  </si>
  <si>
    <t xml:space="preserve">
Devengado ACTUAL -2</t>
  </si>
  <si>
    <t xml:space="preserve">
Devengado ACTUAL -1</t>
  </si>
  <si>
    <t xml:space="preserve">
Devengado ACTUAL</t>
  </si>
  <si>
    <t>1</t>
  </si>
  <si>
    <t>2</t>
  </si>
</sst>
</file>

<file path=xl/styles.xml><?xml version="1.0" encoding="utf-8"?>
<styleSheet xmlns="http://schemas.openxmlformats.org/spreadsheetml/2006/main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.0_-;\-* #,##0.0_-;_-* &quot;-&quot;??_-;_-@_-"/>
    <numFmt numFmtId="166" formatCode="#,##0.000000"/>
    <numFmt numFmtId="167" formatCode="General_)"/>
    <numFmt numFmtId="168" formatCode="#,##0.0000000_ ;[Red]\-#,##0.0000000\ "/>
    <numFmt numFmtId="169" formatCode="_-* #,##0.000000_-;\-* #,##0.000000_-;_-* &quot;-&quot;??_-;_-@_-"/>
    <numFmt numFmtId="170" formatCode="0.000000_ ;[Red]\-0.000000\ "/>
    <numFmt numFmtId="171" formatCode="_-[$€-2]* #,##0.00_-;\-[$€-2]* #,##0.00_-;_-[$€-2]* &quot;-&quot;??_-"/>
    <numFmt numFmtId="172" formatCode="0.00_);[Red]\(0.00\)"/>
    <numFmt numFmtId="173" formatCode="#,##0.00\ &quot;€&quot;;\-#,##0.00\ &quot;€&quot;"/>
    <numFmt numFmtId="174" formatCode="0.000000"/>
    <numFmt numFmtId="175" formatCode="_-* #,##0.0_-;\-* #,##0.0_-;_-* &quot;-&quot;?_-;_-@_-"/>
    <numFmt numFmtId="176" formatCode="###,###,###,##0"/>
    <numFmt numFmtId="177" formatCode="#,##0.00;\-\ #,##0.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59">
    <xf numFmtId="0" fontId="0" fillId="0" borderId="0"/>
    <xf numFmtId="0" fontId="1" fillId="0" borderId="0"/>
    <xf numFmtId="0" fontId="1" fillId="0" borderId="0"/>
    <xf numFmtId="167" fontId="6" fillId="0" borderId="0"/>
    <xf numFmtId="168" fontId="4" fillId="0" borderId="0"/>
    <xf numFmtId="169" fontId="4" fillId="0" borderId="0"/>
    <xf numFmtId="167" fontId="4" fillId="0" borderId="0"/>
    <xf numFmtId="0" fontId="4" fillId="0" borderId="0"/>
    <xf numFmtId="170" fontId="4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0" fontId="12" fillId="23" borderId="3" applyNumberFormat="0" applyAlignment="0" applyProtection="0"/>
    <xf numFmtId="0" fontId="13" fillId="24" borderId="4" applyNumberFormat="0" applyAlignment="0" applyProtection="0"/>
    <xf numFmtId="0" fontId="13" fillId="24" borderId="4" applyNumberFormat="0" applyAlignment="0" applyProtection="0"/>
    <xf numFmtId="0" fontId="13" fillId="25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3" fillId="24" borderId="4" applyNumberFormat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26" borderId="3" applyNumberFormat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27" borderId="0" applyNumberFormat="0" applyBorder="0" applyAlignment="0" applyProtection="0"/>
    <xf numFmtId="0" fontId="19" fillId="8" borderId="3" applyNumberFormat="0" applyAlignment="0" applyProtection="0"/>
    <xf numFmtId="0" fontId="14" fillId="0" borderId="5" applyNumberFormat="0" applyFill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6" borderId="0" applyNumberFormat="0" applyBorder="0" applyAlignment="0" applyProtection="0"/>
    <xf numFmtId="0" fontId="4" fillId="0" borderId="0"/>
    <xf numFmtId="0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Border="0" applyAlignment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4" fontId="4" fillId="0" borderId="0"/>
    <xf numFmtId="0" fontId="7" fillId="0" borderId="0"/>
    <xf numFmtId="0" fontId="7" fillId="0" borderId="0"/>
    <xf numFmtId="164" fontId="4" fillId="0" borderId="0"/>
    <xf numFmtId="0" fontId="7" fillId="0" borderId="0"/>
    <xf numFmtId="0" fontId="7" fillId="0" borderId="0"/>
    <xf numFmtId="0" fontId="4" fillId="0" borderId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1" fillId="2" borderId="1" applyNumberFormat="0" applyFont="0" applyAlignment="0" applyProtection="0"/>
    <xf numFmtId="0" fontId="4" fillId="30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4" fillId="29" borderId="11" applyNumberFormat="0" applyFont="0" applyAlignment="0" applyProtection="0"/>
    <xf numFmtId="0" fontId="27" fillId="22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3" borderId="12" applyNumberFormat="0" applyAlignment="0" applyProtection="0"/>
    <xf numFmtId="4" fontId="3" fillId="28" borderId="13" applyNumberFormat="0" applyProtection="0">
      <alignment vertical="center"/>
    </xf>
    <xf numFmtId="4" fontId="28" fillId="28" borderId="13" applyNumberFormat="0" applyProtection="0">
      <alignment vertical="center"/>
    </xf>
    <xf numFmtId="4" fontId="3" fillId="28" borderId="13" applyNumberFormat="0" applyProtection="0">
      <alignment horizontal="left" vertical="center" indent="1"/>
    </xf>
    <xf numFmtId="0" fontId="3" fillId="28" borderId="13" applyNumberFormat="0" applyProtection="0">
      <alignment horizontal="left" vertical="top" indent="1"/>
    </xf>
    <xf numFmtId="4" fontId="3" fillId="31" borderId="0" applyNumberFormat="0" applyProtection="0">
      <alignment horizontal="left" vertical="center" indent="1"/>
    </xf>
    <xf numFmtId="4" fontId="2" fillId="4" borderId="13" applyNumberFormat="0" applyProtection="0">
      <alignment horizontal="right" vertical="center"/>
    </xf>
    <xf numFmtId="4" fontId="2" fillId="10" borderId="13" applyNumberFormat="0" applyProtection="0">
      <alignment horizontal="right" vertical="center"/>
    </xf>
    <xf numFmtId="4" fontId="2" fillId="18" borderId="13" applyNumberFormat="0" applyProtection="0">
      <alignment horizontal="right" vertical="center"/>
    </xf>
    <xf numFmtId="4" fontId="2" fillId="12" borderId="13" applyNumberFormat="0" applyProtection="0">
      <alignment horizontal="right" vertical="center"/>
    </xf>
    <xf numFmtId="4" fontId="2" fillId="16" borderId="13" applyNumberFormat="0" applyProtection="0">
      <alignment horizontal="right" vertical="center"/>
    </xf>
    <xf numFmtId="4" fontId="2" fillId="20" borderId="13" applyNumberFormat="0" applyProtection="0">
      <alignment horizontal="right" vertical="center"/>
    </xf>
    <xf numFmtId="4" fontId="2" fillId="19" borderId="13" applyNumberFormat="0" applyProtection="0">
      <alignment horizontal="right" vertical="center"/>
    </xf>
    <xf numFmtId="4" fontId="2" fillId="32" borderId="13" applyNumberFormat="0" applyProtection="0">
      <alignment horizontal="right" vertical="center"/>
    </xf>
    <xf numFmtId="4" fontId="2" fillId="11" borderId="13" applyNumberFormat="0" applyProtection="0">
      <alignment horizontal="right" vertical="center"/>
    </xf>
    <xf numFmtId="4" fontId="3" fillId="33" borderId="14" applyNumberFormat="0" applyProtection="0">
      <alignment horizontal="left" vertical="center" indent="1"/>
    </xf>
    <xf numFmtId="4" fontId="2" fillId="34" borderId="0" applyNumberFormat="0" applyProtection="0">
      <alignment horizontal="left" vertical="center" indent="1"/>
    </xf>
    <xf numFmtId="4" fontId="5" fillId="35" borderId="0" applyNumberFormat="0" applyProtection="0">
      <alignment horizontal="left" vertical="center" indent="1"/>
    </xf>
    <xf numFmtId="4" fontId="2" fillId="31" borderId="13" applyNumberFormat="0" applyProtection="0">
      <alignment horizontal="right" vertical="center"/>
    </xf>
    <xf numFmtId="4" fontId="2" fillId="34" borderId="0" applyNumberFormat="0" applyProtection="0">
      <alignment horizontal="left" vertical="center" indent="1"/>
    </xf>
    <xf numFmtId="4" fontId="2" fillId="31" borderId="0" applyNumberFormat="0" applyProtection="0">
      <alignment horizontal="left" vertical="center" indent="1"/>
    </xf>
    <xf numFmtId="0" fontId="4" fillId="35" borderId="13" applyNumberFormat="0" applyProtection="0">
      <alignment horizontal="left" vertical="center" indent="1"/>
    </xf>
    <xf numFmtId="0" fontId="4" fillId="35" borderId="13" applyNumberFormat="0" applyProtection="0">
      <alignment horizontal="left" vertical="top" indent="1"/>
    </xf>
    <xf numFmtId="0" fontId="4" fillId="31" borderId="13" applyNumberFormat="0" applyProtection="0">
      <alignment horizontal="left" vertical="center" indent="1"/>
    </xf>
    <xf numFmtId="0" fontId="4" fillId="31" borderId="13" applyNumberFormat="0" applyProtection="0">
      <alignment horizontal="left" vertical="top" indent="1"/>
    </xf>
    <xf numFmtId="0" fontId="4" fillId="9" borderId="13" applyNumberFormat="0" applyProtection="0">
      <alignment horizontal="left" vertical="center" indent="1"/>
    </xf>
    <xf numFmtId="0" fontId="4" fillId="9" borderId="13" applyNumberFormat="0" applyProtection="0">
      <alignment horizontal="left" vertical="top" indent="1"/>
    </xf>
    <xf numFmtId="0" fontId="4" fillId="34" borderId="13" applyNumberFormat="0" applyProtection="0">
      <alignment horizontal="left" vertical="center" indent="1"/>
    </xf>
    <xf numFmtId="0" fontId="4" fillId="34" borderId="13" applyNumberFormat="0" applyProtection="0">
      <alignment horizontal="left" vertical="top" indent="1"/>
    </xf>
    <xf numFmtId="0" fontId="4" fillId="36" borderId="2" applyNumberFormat="0">
      <protection locked="0"/>
    </xf>
    <xf numFmtId="4" fontId="2" fillId="29" borderId="13" applyNumberFormat="0" applyProtection="0">
      <alignment vertical="center"/>
    </xf>
    <xf numFmtId="4" fontId="29" fillId="29" borderId="13" applyNumberFormat="0" applyProtection="0">
      <alignment vertical="center"/>
    </xf>
    <xf numFmtId="4" fontId="2" fillId="29" borderId="13" applyNumberFormat="0" applyProtection="0">
      <alignment horizontal="left" vertical="center" indent="1"/>
    </xf>
    <xf numFmtId="0" fontId="2" fillId="29" borderId="13" applyNumberFormat="0" applyProtection="0">
      <alignment horizontal="left" vertical="top" indent="1"/>
    </xf>
    <xf numFmtId="4" fontId="2" fillId="34" borderId="13" applyNumberFormat="0" applyProtection="0">
      <alignment horizontal="right" vertical="center"/>
    </xf>
    <xf numFmtId="4" fontId="29" fillId="34" borderId="13" applyNumberFormat="0" applyProtection="0">
      <alignment horizontal="right" vertical="center"/>
    </xf>
    <xf numFmtId="4" fontId="2" fillId="31" borderId="13" applyNumberFormat="0" applyProtection="0">
      <alignment horizontal="left" vertical="center" indent="1"/>
    </xf>
    <xf numFmtId="0" fontId="2" fillId="31" borderId="13" applyNumberFormat="0" applyProtection="0">
      <alignment horizontal="left" vertical="top" indent="1"/>
    </xf>
    <xf numFmtId="4" fontId="30" fillId="37" borderId="0" applyNumberFormat="0" applyProtection="0">
      <alignment horizontal="left" vertical="center" indent="1"/>
    </xf>
    <xf numFmtId="4" fontId="31" fillId="34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</cellStyleXfs>
  <cellXfs count="37">
    <xf numFmtId="0" fontId="0" fillId="0" borderId="0" xfId="0"/>
    <xf numFmtId="4" fontId="2" fillId="34" borderId="13" xfId="329" applyNumberFormat="1">
      <alignment horizontal="right" vertical="center"/>
    </xf>
    <xf numFmtId="0" fontId="39" fillId="0" borderId="0" xfId="357"/>
    <xf numFmtId="43" fontId="41" fillId="0" borderId="0" xfId="358" applyFont="1" applyAlignment="1">
      <alignment vertical="center"/>
    </xf>
    <xf numFmtId="0" fontId="41" fillId="38" borderId="24" xfId="357" applyFont="1" applyFill="1" applyBorder="1" applyAlignment="1">
      <alignment horizontal="center" vertical="center"/>
    </xf>
    <xf numFmtId="0" fontId="41" fillId="38" borderId="0" xfId="357" applyFont="1" applyFill="1" applyBorder="1" applyAlignment="1">
      <alignment vertical="center"/>
    </xf>
    <xf numFmtId="43" fontId="41" fillId="38" borderId="0" xfId="358" applyFont="1" applyFill="1" applyBorder="1" applyAlignment="1">
      <alignment vertical="center"/>
    </xf>
    <xf numFmtId="43" fontId="41" fillId="38" borderId="25" xfId="358" applyFont="1" applyFill="1" applyBorder="1" applyAlignment="1">
      <alignment vertical="center"/>
    </xf>
    <xf numFmtId="176" fontId="40" fillId="38" borderId="18" xfId="357" applyNumberFormat="1" applyFont="1" applyFill="1" applyBorder="1" applyAlignment="1">
      <alignment horizontal="center" vertical="center"/>
    </xf>
    <xf numFmtId="43" fontId="40" fillId="38" borderId="18" xfId="358" applyFont="1" applyFill="1" applyBorder="1" applyAlignment="1">
      <alignment horizontal="center" vertical="center"/>
    </xf>
    <xf numFmtId="43" fontId="40" fillId="38" borderId="18" xfId="358" applyFont="1" applyFill="1" applyBorder="1" applyAlignment="1">
      <alignment horizontal="center" vertical="center" wrapText="1"/>
    </xf>
    <xf numFmtId="176" fontId="44" fillId="0" borderId="18" xfId="357" applyNumberFormat="1" applyFont="1" applyFill="1" applyBorder="1" applyAlignment="1">
      <alignment horizontal="center" vertical="center"/>
    </xf>
    <xf numFmtId="176" fontId="44" fillId="0" borderId="18" xfId="357" applyNumberFormat="1" applyFont="1" applyFill="1" applyBorder="1" applyAlignment="1">
      <alignment vertical="center"/>
    </xf>
    <xf numFmtId="43" fontId="44" fillId="0" borderId="18" xfId="358" applyFont="1" applyFill="1" applyBorder="1" applyAlignment="1">
      <alignment vertical="center"/>
    </xf>
    <xf numFmtId="176" fontId="45" fillId="0" borderId="18" xfId="357" applyNumberFormat="1" applyFont="1" applyFill="1" applyBorder="1" applyAlignment="1">
      <alignment horizontal="center" vertical="center"/>
    </xf>
    <xf numFmtId="176" fontId="45" fillId="0" borderId="18" xfId="357" applyNumberFormat="1" applyFont="1" applyFill="1" applyBorder="1" applyAlignment="1">
      <alignment vertical="center"/>
    </xf>
    <xf numFmtId="43" fontId="45" fillId="0" borderId="18" xfId="358" applyFont="1" applyFill="1" applyBorder="1" applyAlignment="1">
      <alignment vertical="center"/>
    </xf>
    <xf numFmtId="0" fontId="2" fillId="31" borderId="13" xfId="331" quotePrefix="1" applyNumberFormat="1">
      <alignment horizontal="left" vertical="center" indent="1"/>
    </xf>
    <xf numFmtId="3" fontId="2" fillId="34" borderId="13" xfId="329" applyNumberFormat="1">
      <alignment horizontal="right" vertical="center"/>
    </xf>
    <xf numFmtId="0" fontId="3" fillId="28" borderId="13" xfId="298" quotePrefix="1" applyNumberFormat="1">
      <alignment horizontal="left" vertical="center" indent="1"/>
    </xf>
    <xf numFmtId="4" fontId="3" fillId="28" borderId="13" xfId="296" applyNumberFormat="1">
      <alignment vertical="center"/>
    </xf>
    <xf numFmtId="0" fontId="3" fillId="31" borderId="0" xfId="300" quotePrefix="1" applyNumberFormat="1" applyAlignment="1">
      <alignment horizontal="left" vertical="center" indent="1"/>
    </xf>
    <xf numFmtId="0" fontId="0" fillId="0" borderId="0" xfId="0" quotePrefix="1" applyAlignment="1"/>
    <xf numFmtId="43" fontId="45" fillId="0" borderId="18" xfId="358" applyFont="1" applyFill="1" applyBorder="1" applyAlignment="1">
      <alignment horizontal="center" vertical="center"/>
    </xf>
    <xf numFmtId="177" fontId="2" fillId="34" borderId="13" xfId="329" applyNumberFormat="1">
      <alignment horizontal="right" vertical="center"/>
    </xf>
    <xf numFmtId="0" fontId="4" fillId="35" borderId="13" xfId="317" quotePrefix="1" applyAlignment="1">
      <alignment horizontal="left" vertical="top" wrapText="1" indent="1"/>
    </xf>
    <xf numFmtId="0" fontId="42" fillId="38" borderId="21" xfId="357" applyFont="1" applyFill="1" applyBorder="1" applyAlignment="1">
      <alignment horizontal="center" vertical="center"/>
    </xf>
    <xf numFmtId="0" fontId="42" fillId="38" borderId="22" xfId="357" applyFont="1" applyFill="1" applyBorder="1" applyAlignment="1">
      <alignment horizontal="center" vertical="center"/>
    </xf>
    <xf numFmtId="0" fontId="42" fillId="38" borderId="23" xfId="357" applyFont="1" applyFill="1" applyBorder="1" applyAlignment="1">
      <alignment horizontal="center" vertical="center"/>
    </xf>
    <xf numFmtId="0" fontId="40" fillId="38" borderId="24" xfId="357" applyFont="1" applyFill="1" applyBorder="1" applyAlignment="1">
      <alignment horizontal="center" vertical="center"/>
    </xf>
    <xf numFmtId="0" fontId="40" fillId="38" borderId="0" xfId="357" applyFont="1" applyFill="1" applyBorder="1" applyAlignment="1">
      <alignment horizontal="center" vertical="center"/>
    </xf>
    <xf numFmtId="0" fontId="40" fillId="38" borderId="25" xfId="357" applyFont="1" applyFill="1" applyBorder="1" applyAlignment="1">
      <alignment horizontal="center" vertical="center"/>
    </xf>
    <xf numFmtId="0" fontId="43" fillId="38" borderId="24" xfId="357" applyFont="1" applyFill="1" applyBorder="1" applyAlignment="1">
      <alignment horizontal="center" vertical="center" wrapText="1"/>
    </xf>
    <xf numFmtId="0" fontId="43" fillId="38" borderId="0" xfId="357" applyFont="1" applyFill="1" applyBorder="1" applyAlignment="1">
      <alignment horizontal="center" vertical="center" wrapText="1"/>
    </xf>
    <xf numFmtId="0" fontId="43" fillId="38" borderId="25" xfId="357" applyFont="1" applyFill="1" applyBorder="1" applyAlignment="1">
      <alignment horizontal="center" vertical="center" wrapText="1"/>
    </xf>
    <xf numFmtId="176" fontId="44" fillId="0" borderId="19" xfId="357" applyNumberFormat="1" applyFont="1" applyFill="1" applyBorder="1" applyAlignment="1">
      <alignment horizontal="left" vertical="center"/>
    </xf>
    <xf numFmtId="176" fontId="44" fillId="0" borderId="20" xfId="357" applyNumberFormat="1" applyFont="1" applyFill="1" applyBorder="1" applyAlignment="1">
      <alignment horizontal="left" vertical="center"/>
    </xf>
  </cellXfs>
  <cellStyles count="359">
    <cellStyle name="=C:\WINNT\SYSTEM32\COMMAND.COM" xfId="3"/>
    <cellStyle name="=C:\WINNT\SYSTEM32\COMMAND.COM 2" xfId="4"/>
    <cellStyle name="=C:\WINNT\SYSTEM32\COMMAND.COM 3" xfId="5"/>
    <cellStyle name="=C:\WINNT\SYSTEM32\COMMAND.COM 4" xfId="6"/>
    <cellStyle name="=C:\WINNT\SYSTEM32\COMMAND.COM 5" xfId="7"/>
    <cellStyle name="=C:\WINNT\SYSTEM32\COMMAND.COM 6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1 3" xfId="16"/>
    <cellStyle name="20% - Énfasis2 2" xfId="17"/>
    <cellStyle name="20% - Énfasis2 3" xfId="18"/>
    <cellStyle name="20% - Énfasis3 2" xfId="19"/>
    <cellStyle name="20% - Énfasis3 3" xfId="20"/>
    <cellStyle name="20% - Énfasis4 2" xfId="21"/>
    <cellStyle name="20% - Énfasis4 3" xfId="22"/>
    <cellStyle name="20% - Énfasis5 2" xfId="23"/>
    <cellStyle name="20% - Énfasis5 3" xfId="24"/>
    <cellStyle name="20% - Énfasis6 2" xfId="25"/>
    <cellStyle name="20% - Énfasis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Énfasis1 2" xfId="51"/>
    <cellStyle name="60% - Énfasis1 3" xfId="52"/>
    <cellStyle name="60% - Énfasis2 2" xfId="53"/>
    <cellStyle name="60% - Énfasis2 3" xfId="54"/>
    <cellStyle name="60% - Énfasis3 2" xfId="55"/>
    <cellStyle name="60% - Énfasis3 3" xfId="56"/>
    <cellStyle name="60% - Énfasis4 2" xfId="57"/>
    <cellStyle name="60% - Énfasis4 3" xfId="58"/>
    <cellStyle name="60% - Énfasis5 2" xfId="59"/>
    <cellStyle name="60% - Énfasis5 3" xfId="60"/>
    <cellStyle name="60% - Énfasis6 2" xfId="61"/>
    <cellStyle name="60% - Énfasis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Buena 2" xfId="70"/>
    <cellStyle name="Buena 3" xfId="71"/>
    <cellStyle name="Buena 4" xfId="72"/>
    <cellStyle name="Calculation" xfId="73"/>
    <cellStyle name="Cálculo 2" xfId="74"/>
    <cellStyle name="Cálculo 2 2" xfId="75"/>
    <cellStyle name="Cálculo 3" xfId="76"/>
    <cellStyle name="Cálculo 3 2" xfId="77"/>
    <cellStyle name="Cálculo 4" xfId="78"/>
    <cellStyle name="Celda de comprobación 2" xfId="79"/>
    <cellStyle name="Celda de comprobación 3" xfId="80"/>
    <cellStyle name="Celda de comprobación 4" xfId="81"/>
    <cellStyle name="Celda vinculada 2" xfId="82"/>
    <cellStyle name="Celda vinculada 3" xfId="83"/>
    <cellStyle name="Celda vinculada 4" xfId="84"/>
    <cellStyle name="Check Cell" xfId="85"/>
    <cellStyle name="Comma 2" xfId="358"/>
    <cellStyle name="Encabezado 1 2" xfId="86"/>
    <cellStyle name="Encabezado 4 2" xfId="87"/>
    <cellStyle name="Encabezado 4 3" xfId="88"/>
    <cellStyle name="Encabezado 4 4" xfId="89"/>
    <cellStyle name="Énfasis1 2" xfId="90"/>
    <cellStyle name="Énfasis1 3" xfId="91"/>
    <cellStyle name="Énfasis2 2" xfId="92"/>
    <cellStyle name="Énfasis2 3" xfId="93"/>
    <cellStyle name="Énfasis3 2" xfId="94"/>
    <cellStyle name="Énfasis3 3" xfId="95"/>
    <cellStyle name="Énfasis4 2" xfId="96"/>
    <cellStyle name="Énfasis4 3" xfId="97"/>
    <cellStyle name="Énfasis5 2" xfId="98"/>
    <cellStyle name="Énfasis5 3" xfId="99"/>
    <cellStyle name="Énfasis6 2" xfId="100"/>
    <cellStyle name="Énfasis6 3" xfId="101"/>
    <cellStyle name="Entrada 2" xfId="102"/>
    <cellStyle name="Entrada 2 2" xfId="103"/>
    <cellStyle name="Entrada 3" xfId="104"/>
    <cellStyle name="Entrada 3 2" xfId="105"/>
    <cellStyle name="Entrada 4" xfId="106"/>
    <cellStyle name="Euro" xfId="107"/>
    <cellStyle name="Euro 2" xfId="108"/>
    <cellStyle name="Euro 3" xfId="109"/>
    <cellStyle name="Euro 4" xfId="110"/>
    <cellStyle name="Euro 5" xfId="111"/>
    <cellStyle name="Euro 6" xfId="112"/>
    <cellStyle name="Euro 7" xfId="113"/>
    <cellStyle name="Explanatory Text" xfId="114"/>
    <cellStyle name="Good" xfId="115"/>
    <cellStyle name="Heading 1" xfId="116"/>
    <cellStyle name="Heading 2" xfId="117"/>
    <cellStyle name="Heading 3" xfId="118"/>
    <cellStyle name="Heading 4" xfId="119"/>
    <cellStyle name="Incorrecto 2" xfId="120"/>
    <cellStyle name="Incorrecto 3" xfId="121"/>
    <cellStyle name="Incorrecto 4" xfId="122"/>
    <cellStyle name="Input" xfId="123"/>
    <cellStyle name="Linked Cell" xfId="124"/>
    <cellStyle name="Millares [0] 2" xfId="125"/>
    <cellStyle name="Millares [0] 2 2" xfId="126"/>
    <cellStyle name="Millares [0] 3" xfId="127"/>
    <cellStyle name="Millares [0] 4" xfId="128"/>
    <cellStyle name="Millares [0] 5" xfId="129"/>
    <cellStyle name="Millares 10" xfId="130"/>
    <cellStyle name="Millares 11" xfId="131"/>
    <cellStyle name="Millares 12" xfId="132"/>
    <cellStyle name="Millares 13" xfId="133"/>
    <cellStyle name="Millares 14" xfId="134"/>
    <cellStyle name="Millares 15" xfId="135"/>
    <cellStyle name="Millares 16" xfId="136"/>
    <cellStyle name="Millares 17" xfId="137"/>
    <cellStyle name="Millares 18" xfId="138"/>
    <cellStyle name="Millares 19" xfId="139"/>
    <cellStyle name="Millares 2" xfId="140"/>
    <cellStyle name="Millares 2 2" xfId="141"/>
    <cellStyle name="Millares 2 2 2" xfId="142"/>
    <cellStyle name="Millares 2 2 3" xfId="143"/>
    <cellStyle name="Millares 2 2 3 2" xfId="144"/>
    <cellStyle name="Millares 2 2 4" xfId="145"/>
    <cellStyle name="Millares 2 3" xfId="146"/>
    <cellStyle name="Millares 2 4" xfId="147"/>
    <cellStyle name="Millares 20" xfId="148"/>
    <cellStyle name="Millares 3" xfId="149"/>
    <cellStyle name="Millares 3 2" xfId="150"/>
    <cellStyle name="Millares 3 3" xfId="151"/>
    <cellStyle name="Millares 4" xfId="152"/>
    <cellStyle name="Millares 4 2" xfId="153"/>
    <cellStyle name="Millares 5" xfId="154"/>
    <cellStyle name="Millares 5 2" xfId="155"/>
    <cellStyle name="Millares 5 3" xfId="156"/>
    <cellStyle name="Millares 6" xfId="157"/>
    <cellStyle name="Millares 6 2" xfId="158"/>
    <cellStyle name="Millares 7" xfId="159"/>
    <cellStyle name="Millares 8" xfId="160"/>
    <cellStyle name="Millares 9" xfId="161"/>
    <cellStyle name="Millarѥs [0]" xfId="162"/>
    <cellStyle name="Moneda 2" xfId="163"/>
    <cellStyle name="Moneda 3" xfId="164"/>
    <cellStyle name="Moneda 4" xfId="165"/>
    <cellStyle name="Moneda 5" xfId="166"/>
    <cellStyle name="Neutral 2" xfId="167"/>
    <cellStyle name="Neutral 3" xfId="168"/>
    <cellStyle name="Neutral 4" xfId="169"/>
    <cellStyle name="Normal" xfId="0" builtinId="0"/>
    <cellStyle name="Normal 10" xfId="170"/>
    <cellStyle name="Normal 11" xfId="171"/>
    <cellStyle name="Normal 12" xfId="172"/>
    <cellStyle name="Normal 12 2" xfId="173"/>
    <cellStyle name="Normal 13" xfId="174"/>
    <cellStyle name="Normal 13 2" xfId="175"/>
    <cellStyle name="Normal 14" xfId="176"/>
    <cellStyle name="Normal 14 2" xfId="177"/>
    <cellStyle name="Normal 15" xfId="178"/>
    <cellStyle name="Normal 15 2" xfId="179"/>
    <cellStyle name="Normal 16" xfId="180"/>
    <cellStyle name="Normal 16 2" xfId="181"/>
    <cellStyle name="Normal 17" xfId="182"/>
    <cellStyle name="Normal 17 2" xfId="183"/>
    <cellStyle name="Normal 18" xfId="184"/>
    <cellStyle name="Normal 18 2" xfId="185"/>
    <cellStyle name="Normal 19" xfId="186"/>
    <cellStyle name="Normal 19 2" xfId="187"/>
    <cellStyle name="Normal 19 3" xfId="188"/>
    <cellStyle name="Normal 2" xfId="1"/>
    <cellStyle name="Normal 2 2" xfId="189"/>
    <cellStyle name="Normal 2 2 2" xfId="190"/>
    <cellStyle name="Normal 2 3" xfId="191"/>
    <cellStyle name="Normal 2 4" xfId="192"/>
    <cellStyle name="Normal 2 4 2" xfId="193"/>
    <cellStyle name="Normal 2 4 3" xfId="194"/>
    <cellStyle name="Normal 2 4 4" xfId="195"/>
    <cellStyle name="Normal 2 5" xfId="196"/>
    <cellStyle name="Normal 2_ESTIMACION PARTICIPACIONES RFP DICTAMEN 2012 factores a octubre 2011 USB 21 OCT 2011" xfId="197"/>
    <cellStyle name="Normal 20" xfId="198"/>
    <cellStyle name="Normal 20 2" xfId="199"/>
    <cellStyle name="Normal 21" xfId="200"/>
    <cellStyle name="Normal 21 2" xfId="201"/>
    <cellStyle name="Normal 22" xfId="202"/>
    <cellStyle name="Normal 23" xfId="203"/>
    <cellStyle name="Normal 24" xfId="204"/>
    <cellStyle name="Normal 24 2" xfId="205"/>
    <cellStyle name="Normal 25" xfId="206"/>
    <cellStyle name="Normal 26" xfId="207"/>
    <cellStyle name="Normal 27" xfId="208"/>
    <cellStyle name="Normal 28" xfId="209"/>
    <cellStyle name="Normal 29" xfId="2"/>
    <cellStyle name="Normal 29 2" xfId="210"/>
    <cellStyle name="Normal 29 3" xfId="211"/>
    <cellStyle name="Normal 29 4" xfId="212"/>
    <cellStyle name="Normal 29 5" xfId="213"/>
    <cellStyle name="Normal 3" xfId="214"/>
    <cellStyle name="Normal 3 2" xfId="215"/>
    <cellStyle name="Normal 3 3" xfId="216"/>
    <cellStyle name="Normal 3 4" xfId="217"/>
    <cellStyle name="Normal 3 5" xfId="218"/>
    <cellStyle name="Normal 3 5 2" xfId="219"/>
    <cellStyle name="Normal 3 6" xfId="220"/>
    <cellStyle name="Normal 30" xfId="221"/>
    <cellStyle name="Normal 31" xfId="222"/>
    <cellStyle name="Normal 32" xfId="223"/>
    <cellStyle name="Normal 33" xfId="224"/>
    <cellStyle name="Normal 34" xfId="225"/>
    <cellStyle name="Normal 34 2" xfId="226"/>
    <cellStyle name="Normal 35" xfId="227"/>
    <cellStyle name="Normal 36" xfId="228"/>
    <cellStyle name="Normal 37" xfId="229"/>
    <cellStyle name="Normal 38" xfId="357"/>
    <cellStyle name="Normal 4" xfId="230"/>
    <cellStyle name="Normal 4 2" xfId="231"/>
    <cellStyle name="Normal 5" xfId="232"/>
    <cellStyle name="Normal 5 2" xfId="233"/>
    <cellStyle name="Normal 5 2 2" xfId="234"/>
    <cellStyle name="Normal 5 2 2 2" xfId="235"/>
    <cellStyle name="Normal 5 2 3" xfId="236"/>
    <cellStyle name="Normal 5 3" xfId="237"/>
    <cellStyle name="Normal 5 4" xfId="238"/>
    <cellStyle name="Normal 5_04.- Proyeccion de Ingresos 2014    AGOSTO 2013 tadeo" xfId="239"/>
    <cellStyle name="Normal 6" xfId="240"/>
    <cellStyle name="Normal 6 2" xfId="241"/>
    <cellStyle name="Normal 6 3" xfId="242"/>
    <cellStyle name="Normal 6 4" xfId="243"/>
    <cellStyle name="Normal 7" xfId="244"/>
    <cellStyle name="Normal 7 2" xfId="245"/>
    <cellStyle name="Normal 7 3" xfId="246"/>
    <cellStyle name="Normal 8" xfId="247"/>
    <cellStyle name="Normal 8 2" xfId="248"/>
    <cellStyle name="Normal 8 3" xfId="249"/>
    <cellStyle name="Normal 9" xfId="250"/>
    <cellStyle name="Notas 10" xfId="251"/>
    <cellStyle name="Notas 10 2" xfId="252"/>
    <cellStyle name="Notas 11" xfId="253"/>
    <cellStyle name="Notas 11 2" xfId="254"/>
    <cellStyle name="Notas 12" xfId="255"/>
    <cellStyle name="Notas 12 2" xfId="256"/>
    <cellStyle name="Notas 13" xfId="257"/>
    <cellStyle name="Notas 13 2" xfId="258"/>
    <cellStyle name="Notas 14" xfId="259"/>
    <cellStyle name="Notas 15" xfId="260"/>
    <cellStyle name="Notas 2" xfId="261"/>
    <cellStyle name="Notas 2 2" xfId="262"/>
    <cellStyle name="Notas 2 2 2" xfId="263"/>
    <cellStyle name="Notas 2 3" xfId="264"/>
    <cellStyle name="Notas 2 3 2" xfId="265"/>
    <cellStyle name="Notas 2 4" xfId="266"/>
    <cellStyle name="Notas 2 4 2" xfId="267"/>
    <cellStyle name="Notas 2 5" xfId="268"/>
    <cellStyle name="Notas 3" xfId="269"/>
    <cellStyle name="Notas 3 2" xfId="270"/>
    <cellStyle name="Notas 4" xfId="271"/>
    <cellStyle name="Notas 4 2" xfId="272"/>
    <cellStyle name="Notas 5" xfId="273"/>
    <cellStyle name="Notas 5 2" xfId="274"/>
    <cellStyle name="Notas 6" xfId="275"/>
    <cellStyle name="Notas 6 2" xfId="276"/>
    <cellStyle name="Notas 7" xfId="277"/>
    <cellStyle name="Notas 7 2" xfId="278"/>
    <cellStyle name="Notas 8" xfId="279"/>
    <cellStyle name="Notas 8 2" xfId="280"/>
    <cellStyle name="Notas 9" xfId="281"/>
    <cellStyle name="Notas 9 2" xfId="282"/>
    <cellStyle name="Note" xfId="283"/>
    <cellStyle name="Output" xfId="284"/>
    <cellStyle name="Porcentaje 2" xfId="285"/>
    <cellStyle name="Porcentaje 2 2" xfId="286"/>
    <cellStyle name="Porcentaje 3" xfId="287"/>
    <cellStyle name="Porcentaje 4" xfId="288"/>
    <cellStyle name="Porcentaje 5" xfId="289"/>
    <cellStyle name="Porcentual 2" xfId="290"/>
    <cellStyle name="Porcentual 3" xfId="291"/>
    <cellStyle name="Porcentual 4" xfId="292"/>
    <cellStyle name="Salida 2" xfId="293"/>
    <cellStyle name="Salida 3" xfId="294"/>
    <cellStyle name="Salida 4" xfId="295"/>
    <cellStyle name="SAPBEXaggData" xfId="296"/>
    <cellStyle name="SAPBEXaggDataEmph" xfId="297"/>
    <cellStyle name="SAPBEXaggItem" xfId="298"/>
    <cellStyle name="SAPBEXaggItemX" xfId="299"/>
    <cellStyle name="SAPBEXchaText" xfId="300"/>
    <cellStyle name="SAPBEXexcBad7" xfId="301"/>
    <cellStyle name="SAPBEXexcBad8" xfId="302"/>
    <cellStyle name="SAPBEXexcBad9" xfId="303"/>
    <cellStyle name="SAPBEXexcCritical4" xfId="304"/>
    <cellStyle name="SAPBEXexcCritical5" xfId="305"/>
    <cellStyle name="SAPBEXexcCritical6" xfId="306"/>
    <cellStyle name="SAPBEXexcGood1" xfId="307"/>
    <cellStyle name="SAPBEXexcGood2" xfId="308"/>
    <cellStyle name="SAPBEXexcGood3" xfId="309"/>
    <cellStyle name="SAPBEXfilterDrill" xfId="310"/>
    <cellStyle name="SAPBEXfilterItem" xfId="311"/>
    <cellStyle name="SAPBEXfilterText" xfId="312"/>
    <cellStyle name="SAPBEXformats" xfId="313"/>
    <cellStyle name="SAPBEXheaderItem" xfId="314"/>
    <cellStyle name="SAPBEXheaderText" xfId="315"/>
    <cellStyle name="SAPBEXHLevel0" xfId="316"/>
    <cellStyle name="SAPBEXHLevel0X" xfId="317"/>
    <cellStyle name="SAPBEXHLevel1" xfId="318"/>
    <cellStyle name="SAPBEXHLevel1X" xfId="319"/>
    <cellStyle name="SAPBEXHLevel2" xfId="320"/>
    <cellStyle name="SAPBEXHLevel2X" xfId="321"/>
    <cellStyle name="SAPBEXHLevel3" xfId="322"/>
    <cellStyle name="SAPBEXHLevel3X" xfId="323"/>
    <cellStyle name="SAPBEXinputData" xfId="324"/>
    <cellStyle name="SAPBEXresData" xfId="325"/>
    <cellStyle name="SAPBEXresDataEmph" xfId="326"/>
    <cellStyle name="SAPBEXresItem" xfId="327"/>
    <cellStyle name="SAPBEXresItemX" xfId="328"/>
    <cellStyle name="SAPBEXstdData" xfId="329"/>
    <cellStyle name="SAPBEXstdDataEmph" xfId="330"/>
    <cellStyle name="SAPBEXstdItem" xfId="331"/>
    <cellStyle name="SAPBEXstdItemX" xfId="332"/>
    <cellStyle name="SAPBEXtitle" xfId="333"/>
    <cellStyle name="SAPBEXundefined" xfId="334"/>
    <cellStyle name="Sheet Title" xfId="335"/>
    <cellStyle name="Texto de advertencia 2" xfId="336"/>
    <cellStyle name="Texto de advertencia 3" xfId="337"/>
    <cellStyle name="Texto explicativo 2" xfId="338"/>
    <cellStyle name="Texto explicativo 3" xfId="339"/>
    <cellStyle name="Texto explicativo 4" xfId="340"/>
    <cellStyle name="Title" xfId="341"/>
    <cellStyle name="Título 1 2" xfId="342"/>
    <cellStyle name="Título 1 3" xfId="343"/>
    <cellStyle name="Título 2 2" xfId="344"/>
    <cellStyle name="Título 2 3" xfId="345"/>
    <cellStyle name="Título 2 4" xfId="346"/>
    <cellStyle name="Título 3 2" xfId="347"/>
    <cellStyle name="Título 3 3" xfId="348"/>
    <cellStyle name="Título 3 4" xfId="349"/>
    <cellStyle name="Título 4" xfId="350"/>
    <cellStyle name="Título 5" xfId="351"/>
    <cellStyle name="Título 6" xfId="352"/>
    <cellStyle name="Total 2" xfId="353"/>
    <cellStyle name="Total 3" xfId="354"/>
    <cellStyle name="Total 4" xfId="355"/>
    <cellStyle name="Warning Text" xfId="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695325</xdr:colOff>
      <xdr:row>3</xdr:row>
      <xdr:rowOff>188733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885950" cy="617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 macro="[1]!DesignIconClicked">
      <xdr:nvPicPr>
        <xdr:cNvPr id="4" name="BExSEU2G7H5S14HNNUA0A1YJDN09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7075" y="0"/>
          <a:ext cx="749300" cy="17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1273175</xdr:colOff>
      <xdr:row>19</xdr:row>
      <xdr:rowOff>177800</xdr:rowOff>
    </xdr:to>
    <xdr:pic macro="[1]!DesignIconClicked">
      <xdr:nvPicPr>
        <xdr:cNvPr id="3" name="BExAXVWFN4ZDKDGIRVFHKHCP3JVK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8375" cy="379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0" name="BExKEK6N4F0UG6UL524453DRWO17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2" name="BExIK7N24UBCTEW2BQV91SCVKTCY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0</xdr:row>
      <xdr:rowOff>12700</xdr:rowOff>
    </xdr:from>
    <xdr:to>
      <xdr:col>1</xdr:col>
      <xdr:colOff>76200</xdr:colOff>
      <xdr:row>0</xdr:row>
      <xdr:rowOff>63500</xdr:rowOff>
    </xdr:to>
    <xdr:pic macro="[1]!DesignIconClicked">
      <xdr:nvPicPr>
        <xdr:cNvPr id="24" name="BExXMPNCGU7L0K23NMSU492WTJN9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3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0</xdr:row>
      <xdr:rowOff>88900</xdr:rowOff>
    </xdr:from>
    <xdr:to>
      <xdr:col>1</xdr:col>
      <xdr:colOff>76200</xdr:colOff>
      <xdr:row>0</xdr:row>
      <xdr:rowOff>139700</xdr:rowOff>
    </xdr:to>
    <xdr:pic macro="[1]!DesignIconClicked">
      <xdr:nvPicPr>
        <xdr:cNvPr id="26" name="BExU401QDCCPT6UMESA3UF3IBOX1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3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12700</xdr:rowOff>
    </xdr:from>
    <xdr:to>
      <xdr:col>2</xdr:col>
      <xdr:colOff>79375</xdr:colOff>
      <xdr:row>0</xdr:row>
      <xdr:rowOff>63500</xdr:rowOff>
    </xdr:to>
    <xdr:pic macro="[1]!DesignIconClicked">
      <xdr:nvPicPr>
        <xdr:cNvPr id="28" name="BExBCNPXOX4QK7W47WAI04RCRYNR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0</xdr:row>
      <xdr:rowOff>88900</xdr:rowOff>
    </xdr:from>
    <xdr:to>
      <xdr:col>2</xdr:col>
      <xdr:colOff>79375</xdr:colOff>
      <xdr:row>0</xdr:row>
      <xdr:rowOff>139700</xdr:rowOff>
    </xdr:to>
    <xdr:pic macro="[1]!DesignIconClicked">
      <xdr:nvPicPr>
        <xdr:cNvPr id="30" name="BExQ8SAVXJG0ZNYIF0T1QHCIENIL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32" name="BExZNZZMITH8YL6FQWDNZ9ROWQ34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12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34" name="BExKQWN1WUFTJ9A1I5K40YP23NLC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12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36" name="BExD88GQZ3MF4MSIL3VMYPL3HP6M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71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37" name="BEx3JP49MB4KU1JIJCYV9TAYFNVZ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71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1]!DesignIconClicked">
      <xdr:nvPicPr>
        <xdr:cNvPr id="38" name="BExIYOO5L2VR5CDHOAX6UOUEE0KE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2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1]!DesignIconClicked">
      <xdr:nvPicPr>
        <xdr:cNvPr id="39" name="BExCV2XXAHMAUHAM620YL2OGSCZ4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42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40" name="BExOHISUF493J9MR0KXOXI6LYIOT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01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41" name="BExAX2ZB11SJ1IJFH0KQUE9GHZ8Z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01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12700</xdr:rowOff>
    </xdr:from>
    <xdr:to>
      <xdr:col>7</xdr:col>
      <xdr:colOff>76200</xdr:colOff>
      <xdr:row>0</xdr:row>
      <xdr:rowOff>63500</xdr:rowOff>
    </xdr:to>
    <xdr:pic macro="[1]!DesignIconClicked">
      <xdr:nvPicPr>
        <xdr:cNvPr id="42" name="BExGP0OKVRT7I4RU72TXJN554VAX" descr="SortAscending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6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0</xdr:row>
      <xdr:rowOff>88900</xdr:rowOff>
    </xdr:from>
    <xdr:to>
      <xdr:col>7</xdr:col>
      <xdr:colOff>76200</xdr:colOff>
      <xdr:row>0</xdr:row>
      <xdr:rowOff>139700</xdr:rowOff>
    </xdr:to>
    <xdr:pic macro="[1]!DesignIconClicked">
      <xdr:nvPicPr>
        <xdr:cNvPr id="43" name="BExS9HII5X485LZR7ELOHHP82B0M" descr="SortDescendingT.gif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606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workbookViewId="0">
      <selection activeCell="A7" sqref="A7"/>
    </sheetView>
  </sheetViews>
  <sheetFormatPr baseColWidth="10" defaultColWidth="8.85546875" defaultRowHeight="15"/>
  <cols>
    <col min="1" max="1" width="17.85546875" bestFit="1" customWidth="1"/>
    <col min="2" max="2" width="46.5703125" bestFit="1" customWidth="1"/>
    <col min="3" max="8" width="17" bestFit="1" customWidth="1"/>
  </cols>
  <sheetData>
    <row r="1" spans="1:8" ht="15.75">
      <c r="A1" s="26" t="s">
        <v>0</v>
      </c>
      <c r="B1" s="27"/>
      <c r="C1" s="27"/>
      <c r="D1" s="27"/>
      <c r="E1" s="27"/>
      <c r="F1" s="27"/>
      <c r="G1" s="27"/>
      <c r="H1" s="28"/>
    </row>
    <row r="2" spans="1:8">
      <c r="A2" s="29" t="s">
        <v>1</v>
      </c>
      <c r="B2" s="30"/>
      <c r="C2" s="30"/>
      <c r="D2" s="30"/>
      <c r="E2" s="30"/>
      <c r="F2" s="30"/>
      <c r="G2" s="30"/>
      <c r="H2" s="31"/>
    </row>
    <row r="3" spans="1:8">
      <c r="A3" s="29" t="str">
        <f>CONCATENATE("Ejericicio fiscal"," ",fuente1!L1)</f>
        <v>Ejericicio fiscal 2018</v>
      </c>
      <c r="B3" s="30"/>
      <c r="C3" s="30"/>
      <c r="D3" s="30"/>
      <c r="E3" s="30"/>
      <c r="F3" s="30"/>
      <c r="G3" s="30"/>
      <c r="H3" s="31"/>
    </row>
    <row r="4" spans="1:8">
      <c r="A4" s="32" t="s">
        <v>2</v>
      </c>
      <c r="B4" s="33"/>
      <c r="C4" s="33"/>
      <c r="D4" s="33"/>
      <c r="E4" s="33"/>
      <c r="F4" s="33"/>
      <c r="G4" s="33"/>
      <c r="H4" s="34"/>
    </row>
    <row r="5" spans="1:8">
      <c r="A5" s="4"/>
      <c r="B5" s="5"/>
      <c r="C5" s="6"/>
      <c r="D5" s="6"/>
      <c r="E5" s="6"/>
      <c r="F5" s="6"/>
      <c r="G5" s="6"/>
      <c r="H5" s="7"/>
    </row>
    <row r="6" spans="1:8" ht="45">
      <c r="A6" s="8" t="s">
        <v>3</v>
      </c>
      <c r="B6" s="8" t="s">
        <v>4</v>
      </c>
      <c r="C6" s="9" t="str">
        <f>CONCATENATE("Año 5 ","(",fuente1!Q1,")")</f>
        <v>Año 5 (2013)</v>
      </c>
      <c r="D6" s="9" t="str">
        <f>CONCATENATE("Año 4 ","(",fuente1!P1,")")</f>
        <v>Año 4 (2014)</v>
      </c>
      <c r="E6" s="9" t="str">
        <f>CONCATENATE("Año 3 ","(",fuente1!O1,")")</f>
        <v>Año 3 (2015)</v>
      </c>
      <c r="F6" s="9" t="str">
        <f>CONCATENATE("Año 2 ","(",fuente1!N1,")")</f>
        <v>Año 2 (2016)</v>
      </c>
      <c r="G6" s="9" t="str">
        <f>CONCATENATE("Año 1 ","(",fuente1!M1,")")</f>
        <v>Año 1 (2017)</v>
      </c>
      <c r="H6" s="10" t="s">
        <v>5</v>
      </c>
    </row>
    <row r="7" spans="1:8">
      <c r="A7" s="11" t="s">
        <v>6</v>
      </c>
      <c r="B7" s="12" t="s">
        <v>4</v>
      </c>
      <c r="C7" s="13">
        <f>SUM(C8:C16)</f>
        <v>28967208973.500004</v>
      </c>
      <c r="D7" s="13">
        <f t="shared" ref="D7:H7" si="0">SUM(D8:D16)</f>
        <v>24308897194.710003</v>
      </c>
      <c r="E7" s="13">
        <f t="shared" si="0"/>
        <v>24446115019.73</v>
      </c>
      <c r="F7" s="13">
        <f t="shared" si="0"/>
        <v>26835062545.379997</v>
      </c>
      <c r="G7" s="13">
        <f t="shared" si="0"/>
        <v>27992646822.02</v>
      </c>
      <c r="H7" s="13">
        <f t="shared" si="0"/>
        <v>29381732127.010006</v>
      </c>
    </row>
    <row r="8" spans="1:8">
      <c r="A8" s="14" t="s">
        <v>7</v>
      </c>
      <c r="B8" s="15" t="s">
        <v>8</v>
      </c>
      <c r="C8" s="16">
        <f>IF(fuente1!C2="",0,fuente1!C2)</f>
        <v>10217796088.07</v>
      </c>
      <c r="D8" s="16">
        <f>IF(fuente1!D2="",0,fuente1!D2)</f>
        <v>9393242027.75</v>
      </c>
      <c r="E8" s="16">
        <f>IF(fuente1!E2="",0,fuente1!E2)</f>
        <v>9623027010.2199993</v>
      </c>
      <c r="F8" s="16">
        <f>IF(fuente1!F2="",0,fuente1!F2)</f>
        <v>9174687812.9599991</v>
      </c>
      <c r="G8" s="16">
        <f>IF(fuente1!G2="",0,fuente1!G2)</f>
        <v>8375361406.6800003</v>
      </c>
      <c r="H8" s="16">
        <f>IF(fuente1!H2="",0,fuente1!H2)</f>
        <v>7642505026.9099998</v>
      </c>
    </row>
    <row r="9" spans="1:8">
      <c r="A9" s="14" t="s">
        <v>9</v>
      </c>
      <c r="B9" s="15" t="s">
        <v>10</v>
      </c>
      <c r="C9" s="16">
        <f>IF(fuente1!C3="",0,fuente1!C3)</f>
        <v>333000208.76999998</v>
      </c>
      <c r="D9" s="16">
        <f>IF(fuente1!D3="",0,fuente1!D3)</f>
        <v>360251666.58999997</v>
      </c>
      <c r="E9" s="16">
        <f>IF(fuente1!E3="",0,fuente1!E3)</f>
        <v>511975877.57999998</v>
      </c>
      <c r="F9" s="16">
        <f>IF(fuente1!F3="",0,fuente1!F3)</f>
        <v>491113812.85000002</v>
      </c>
      <c r="G9" s="16">
        <f>IF(fuente1!G3="",0,fuente1!G3)</f>
        <v>713656194.00999999</v>
      </c>
      <c r="H9" s="16">
        <f>IF(fuente1!H3="",0,fuente1!H3)</f>
        <v>777194489.5</v>
      </c>
    </row>
    <row r="10" spans="1:8">
      <c r="A10" s="14" t="s">
        <v>11</v>
      </c>
      <c r="B10" s="15" t="s">
        <v>12</v>
      </c>
      <c r="C10" s="16">
        <f>IF(fuente1!C4="",0,fuente1!C4)</f>
        <v>1140986350.7</v>
      </c>
      <c r="D10" s="16">
        <f>IF(fuente1!D4="",0,fuente1!D4)</f>
        <v>986198445.70000005</v>
      </c>
      <c r="E10" s="16">
        <f>IF(fuente1!E4="",0,fuente1!E4)</f>
        <v>860786983</v>
      </c>
      <c r="F10" s="16">
        <f>IF(fuente1!F4="",0,fuente1!F4)</f>
        <v>2491974304.4499998</v>
      </c>
      <c r="G10" s="16">
        <f>IF(fuente1!G4="",0,fuente1!G4)</f>
        <v>2399530856.0599999</v>
      </c>
      <c r="H10" s="16">
        <f>IF(fuente1!H4="",0,fuente1!H4)</f>
        <v>3054167886.79</v>
      </c>
    </row>
    <row r="11" spans="1:8">
      <c r="A11" s="14" t="s">
        <v>13</v>
      </c>
      <c r="B11" s="15" t="s">
        <v>14</v>
      </c>
      <c r="C11" s="16">
        <f>IF(fuente1!C5="",0,fuente1!C5)</f>
        <v>5551738124.5799999</v>
      </c>
      <c r="D11" s="16">
        <f>IF(fuente1!D5="",0,fuente1!D5)</f>
        <v>5998667911.9899998</v>
      </c>
      <c r="E11" s="16">
        <f>IF(fuente1!E5="",0,fuente1!E5)</f>
        <v>6829396992.6599998</v>
      </c>
      <c r="F11" s="16">
        <f>IF(fuente1!F5="",0,fuente1!F5)</f>
        <v>7830609278.9899998</v>
      </c>
      <c r="G11" s="16">
        <f>IF(fuente1!G5="",0,fuente1!G5)</f>
        <v>8438883029.75</v>
      </c>
      <c r="H11" s="16">
        <f>IF(fuente1!H5="",0,fuente1!H5)</f>
        <v>9855257054.8500004</v>
      </c>
    </row>
    <row r="12" spans="1:8">
      <c r="A12" s="14" t="s">
        <v>15</v>
      </c>
      <c r="B12" s="15" t="s">
        <v>16</v>
      </c>
      <c r="C12" s="16">
        <f>IF(fuente1!C6="",0,fuente1!C6)</f>
        <v>97318061.959999993</v>
      </c>
      <c r="D12" s="16">
        <f>IF(fuente1!D6="",0,fuente1!D6)</f>
        <v>17400576.280000001</v>
      </c>
      <c r="E12" s="16">
        <f>IF(fuente1!E6="",0,fuente1!E6)</f>
        <v>17699794.66</v>
      </c>
      <c r="F12" s="16">
        <f>IF(fuente1!F6="",0,fuente1!F6)</f>
        <v>116888155.31999999</v>
      </c>
      <c r="G12" s="16">
        <f>IF(fuente1!G6="",0,fuente1!G6)</f>
        <v>54112087.039999999</v>
      </c>
      <c r="H12" s="16">
        <f>IF(fuente1!H6="",0,fuente1!H6)</f>
        <v>18916357.379999999</v>
      </c>
    </row>
    <row r="13" spans="1:8">
      <c r="A13" s="14" t="s">
        <v>17</v>
      </c>
      <c r="B13" s="15" t="s">
        <v>18</v>
      </c>
      <c r="C13" s="16">
        <f>IF(fuente1!C7="",0,fuente1!C7)</f>
        <v>3023455462.4000001</v>
      </c>
      <c r="D13" s="16">
        <f>IF(fuente1!D7="",0,fuente1!D7)</f>
        <v>2502014455.0300002</v>
      </c>
      <c r="E13" s="16">
        <f>IF(fuente1!E7="",0,fuente1!E7)</f>
        <v>657352754.64999998</v>
      </c>
      <c r="F13" s="16">
        <f>IF(fuente1!F7="",0,fuente1!F7)</f>
        <v>433873671.39999998</v>
      </c>
      <c r="G13" s="16">
        <f>IF(fuente1!G7="",0,fuente1!G7)</f>
        <v>523104732.27999997</v>
      </c>
      <c r="H13" s="16">
        <f>IF(fuente1!H7="",0,fuente1!H7)</f>
        <v>113422887.93000001</v>
      </c>
    </row>
    <row r="14" spans="1:8">
      <c r="A14" s="14" t="s">
        <v>19</v>
      </c>
      <c r="B14" s="15" t="s">
        <v>20</v>
      </c>
      <c r="C14" s="16">
        <f>IF(fuente1!C8="",0,fuente1!C8)</f>
        <v>0</v>
      </c>
      <c r="D14" s="16">
        <f>IF(fuente1!D8="",0,fuente1!D8)</f>
        <v>5107142.8600000003</v>
      </c>
      <c r="E14" s="16">
        <f>IF(fuente1!E8="",0,fuente1!E8)</f>
        <v>226396050.43000001</v>
      </c>
      <c r="F14" s="16">
        <f>IF(fuente1!F8="",0,fuente1!F8)</f>
        <v>129350449.39</v>
      </c>
      <c r="G14" s="16">
        <f>IF(fuente1!G8="",0,fuente1!G8)</f>
        <v>79974881</v>
      </c>
      <c r="H14" s="16">
        <f>IF(fuente1!H8="",0,fuente1!H8)</f>
        <v>71415000</v>
      </c>
    </row>
    <row r="15" spans="1:8">
      <c r="A15" s="14" t="s">
        <v>21</v>
      </c>
      <c r="B15" s="15" t="s">
        <v>22</v>
      </c>
      <c r="C15" s="16">
        <f>IF(fuente1!C9="",0,fuente1!C9)</f>
        <v>4294783590.23</v>
      </c>
      <c r="D15" s="16">
        <f>IF(fuente1!D9="",0,fuente1!D9)</f>
        <v>4476018939.3800001</v>
      </c>
      <c r="E15" s="16">
        <f>IF(fuente1!E9="",0,fuente1!E9)</f>
        <v>4900629934</v>
      </c>
      <c r="F15" s="16">
        <f>IF(fuente1!F9="",0,fuente1!F9)</f>
        <v>5633051602.1000004</v>
      </c>
      <c r="G15" s="16">
        <f>IF(fuente1!G9="",0,fuente1!G9)</f>
        <v>6242895092.3800001</v>
      </c>
      <c r="H15" s="16">
        <f>IF(fuente1!H9="",0,fuente1!H9)</f>
        <v>6732216920.7399998</v>
      </c>
    </row>
    <row r="16" spans="1:8">
      <c r="A16" s="14" t="s">
        <v>23</v>
      </c>
      <c r="B16" s="15" t="s">
        <v>24</v>
      </c>
      <c r="C16" s="16">
        <f>IF(fuente1!C10="",0,fuente1!C10)</f>
        <v>4308131086.79</v>
      </c>
      <c r="D16" s="16">
        <f>IF(fuente1!D10="",0,fuente1!D10)</f>
        <v>569996029.13</v>
      </c>
      <c r="E16" s="16">
        <f>IF(fuente1!E10="",0,fuente1!E10)</f>
        <v>818849622.52999997</v>
      </c>
      <c r="F16" s="16">
        <f>IF(fuente1!F10="",0,fuente1!F10)</f>
        <v>533513457.92000002</v>
      </c>
      <c r="G16" s="16">
        <f>IF(fuente1!G10="",0,fuente1!G10)</f>
        <v>1165128542.8199999</v>
      </c>
      <c r="H16" s="16">
        <f>IF(fuente1!H10="",0,fuente1!H10)</f>
        <v>1116636502.9100001</v>
      </c>
    </row>
    <row r="17" spans="1:8">
      <c r="A17" s="11" t="s">
        <v>25</v>
      </c>
      <c r="B17" s="12" t="s">
        <v>4</v>
      </c>
      <c r="C17" s="13">
        <f>SUM(C18:C26)</f>
        <v>28964850792.289997</v>
      </c>
      <c r="D17" s="13">
        <f t="shared" ref="D17:H17" si="1">SUM(D18:D26)</f>
        <v>36358969472.150002</v>
      </c>
      <c r="E17" s="13">
        <f t="shared" si="1"/>
        <v>38294600647.5</v>
      </c>
      <c r="F17" s="13">
        <f t="shared" si="1"/>
        <v>41644235079.449997</v>
      </c>
      <c r="G17" s="13">
        <f t="shared" si="1"/>
        <v>43836629898.779991</v>
      </c>
      <c r="H17" s="13">
        <f t="shared" si="1"/>
        <v>45475537502.660004</v>
      </c>
    </row>
    <row r="18" spans="1:8">
      <c r="A18" s="14" t="s">
        <v>7</v>
      </c>
      <c r="B18" s="15" t="s">
        <v>8</v>
      </c>
      <c r="C18" s="23">
        <f>IF(fuente1!C11="",0,fuente1!C11)</f>
        <v>14925090113.440001</v>
      </c>
      <c r="D18" s="23">
        <f>IF(fuente1!D11="",0,fuente1!D11)</f>
        <v>17754112027.5</v>
      </c>
      <c r="E18" s="23">
        <f>IF(fuente1!E11="",0,fuente1!E11)</f>
        <v>16420589867.4</v>
      </c>
      <c r="F18" s="23">
        <f>IF(fuente1!F11="",0,fuente1!F11)</f>
        <v>17567211908.23</v>
      </c>
      <c r="G18" s="23">
        <f>IF(fuente1!G11="",0,fuente1!G11)</f>
        <v>19046203427.759998</v>
      </c>
      <c r="H18" s="23">
        <f>IF(fuente1!H11="",0,fuente1!H11)</f>
        <v>20234399474.259998</v>
      </c>
    </row>
    <row r="19" spans="1:8">
      <c r="A19" s="14" t="s">
        <v>9</v>
      </c>
      <c r="B19" s="15" t="s">
        <v>10</v>
      </c>
      <c r="C19" s="23">
        <f>IF(fuente1!C12="",0,fuente1!C12)</f>
        <v>392604581.63999999</v>
      </c>
      <c r="D19" s="23">
        <f>IF(fuente1!D12="",0,fuente1!D12)</f>
        <v>437372773.81</v>
      </c>
      <c r="E19" s="23">
        <f>IF(fuente1!E12="",0,fuente1!E12)</f>
        <v>157661196.52000001</v>
      </c>
      <c r="F19" s="23">
        <f>IF(fuente1!F12="",0,fuente1!F12)</f>
        <v>170884346.06</v>
      </c>
      <c r="G19" s="23">
        <f>IF(fuente1!G12="",0,fuente1!G12)</f>
        <v>225954226.58000001</v>
      </c>
      <c r="H19" s="23">
        <f>IF(fuente1!H12="",0,fuente1!H12)</f>
        <v>189999695.36000001</v>
      </c>
    </row>
    <row r="20" spans="1:8">
      <c r="A20" s="14" t="s">
        <v>11</v>
      </c>
      <c r="B20" s="15" t="s">
        <v>12</v>
      </c>
      <c r="C20" s="23">
        <f>IF(fuente1!C13="",0,fuente1!C13)</f>
        <v>451815285.95999998</v>
      </c>
      <c r="D20" s="23">
        <f>IF(fuente1!D13="",0,fuente1!D13)</f>
        <v>644831756.40999997</v>
      </c>
      <c r="E20" s="23">
        <f>IF(fuente1!E13="",0,fuente1!E13)</f>
        <v>2148968174.4000001</v>
      </c>
      <c r="F20" s="23">
        <f>IF(fuente1!F13="",0,fuente1!F13)</f>
        <v>2152502571.5599999</v>
      </c>
      <c r="G20" s="23">
        <f>IF(fuente1!G13="",0,fuente1!G13)</f>
        <v>2333449355.1599998</v>
      </c>
      <c r="H20" s="23">
        <f>IF(fuente1!H13="",0,fuente1!H13)</f>
        <v>2786119395</v>
      </c>
    </row>
    <row r="21" spans="1:8">
      <c r="A21" s="14" t="s">
        <v>13</v>
      </c>
      <c r="B21" s="15" t="s">
        <v>14</v>
      </c>
      <c r="C21" s="23">
        <f>IF(fuente1!C14="",0,fuente1!C14)</f>
        <v>3358930344.8699999</v>
      </c>
      <c r="D21" s="23">
        <f>IF(fuente1!D14="",0,fuente1!D14)</f>
        <v>4331968751.0100002</v>
      </c>
      <c r="E21" s="23">
        <f>IF(fuente1!E14="",0,fuente1!E14)</f>
        <v>10988221541.219999</v>
      </c>
      <c r="F21" s="23">
        <f>IF(fuente1!F14="",0,fuente1!F14)</f>
        <v>13064735457.33</v>
      </c>
      <c r="G21" s="23">
        <f>IF(fuente1!G14="",0,fuente1!G14)</f>
        <v>12791317365.559999</v>
      </c>
      <c r="H21" s="23">
        <f>IF(fuente1!H14="",0,fuente1!H14)</f>
        <v>13478753651.68</v>
      </c>
    </row>
    <row r="22" spans="1:8">
      <c r="A22" s="14" t="s">
        <v>15</v>
      </c>
      <c r="B22" s="15" t="s">
        <v>16</v>
      </c>
      <c r="C22" s="23">
        <f>IF(fuente1!C15="",0,fuente1!C15)</f>
        <v>73437533.010000005</v>
      </c>
      <c r="D22" s="23">
        <f>IF(fuente1!D15="",0,fuente1!D15)</f>
        <v>120415813.84999999</v>
      </c>
      <c r="E22" s="23">
        <f>IF(fuente1!E15="",0,fuente1!E15)</f>
        <v>177811349.86000001</v>
      </c>
      <c r="F22" s="23">
        <f>IF(fuente1!F15="",0,fuente1!F15)</f>
        <v>63772807.030000001</v>
      </c>
      <c r="G22" s="23">
        <f>IF(fuente1!G15="",0,fuente1!G15)</f>
        <v>31365791.02</v>
      </c>
      <c r="H22" s="23">
        <f>IF(fuente1!H15="",0,fuente1!H15)</f>
        <v>41934691.140000001</v>
      </c>
    </row>
    <row r="23" spans="1:8">
      <c r="A23" s="14" t="s">
        <v>17</v>
      </c>
      <c r="B23" s="15" t="s">
        <v>18</v>
      </c>
      <c r="C23" s="23">
        <f>IF(fuente1!C16="",0,fuente1!C16)</f>
        <v>8876155053.3600006</v>
      </c>
      <c r="D23" s="23">
        <f>IF(fuente1!D16="",0,fuente1!D16)</f>
        <v>12127983150.280001</v>
      </c>
      <c r="E23" s="23">
        <f>IF(fuente1!E16="",0,fuente1!E16)</f>
        <v>1511508318.1300001</v>
      </c>
      <c r="F23" s="23">
        <f>IF(fuente1!F16="",0,fuente1!F16)</f>
        <v>315691720.94999999</v>
      </c>
      <c r="G23" s="23">
        <f>IF(fuente1!G16="",0,fuente1!G16)</f>
        <v>748989234.26999998</v>
      </c>
      <c r="H23" s="23">
        <f>IF(fuente1!H16="",0,fuente1!H16)</f>
        <v>544446802.37</v>
      </c>
    </row>
    <row r="24" spans="1:8">
      <c r="A24" s="14" t="s">
        <v>19</v>
      </c>
      <c r="B24" s="15" t="s">
        <v>20</v>
      </c>
      <c r="C24" s="23">
        <f>IF(fuente1!C17="",0,fuente1!C17)</f>
        <v>0</v>
      </c>
      <c r="D24" s="23">
        <f>IF(fuente1!D17="",0,fuente1!D17)</f>
        <v>0</v>
      </c>
      <c r="E24" s="23">
        <f>IF(fuente1!E17="",0,fuente1!E17)</f>
        <v>78738871.730000004</v>
      </c>
      <c r="F24" s="23">
        <f>IF(fuente1!F17="",0,fuente1!F17)</f>
        <v>0</v>
      </c>
      <c r="G24" s="23">
        <f>IF(fuente1!G17="",0,fuente1!G17)</f>
        <v>13780422.300000001</v>
      </c>
      <c r="H24" s="23">
        <f>IF(fuente1!H17="",0,fuente1!H17)</f>
        <v>0</v>
      </c>
    </row>
    <row r="25" spans="1:8">
      <c r="A25" s="14" t="s">
        <v>21</v>
      </c>
      <c r="B25" s="15" t="s">
        <v>22</v>
      </c>
      <c r="C25" s="23">
        <f>IF(fuente1!C18="",0,fuente1!C18)</f>
        <v>0</v>
      </c>
      <c r="D25" s="23">
        <f>IF(fuente1!D18="",0,fuente1!D18)</f>
        <v>0</v>
      </c>
      <c r="E25" s="23">
        <f>IF(fuente1!E18="",0,fuente1!E18)</f>
        <v>6093419741.4200001</v>
      </c>
      <c r="F25" s="23">
        <f>IF(fuente1!F18="",0,fuente1!F18)</f>
        <v>6917085678.04</v>
      </c>
      <c r="G25" s="23">
        <f>IF(fuente1!G18="",0,fuente1!G18)</f>
        <v>7169494617.9899998</v>
      </c>
      <c r="H25" s="23">
        <f>IF(fuente1!H18="",0,fuente1!H18)</f>
        <v>6522160275.0600004</v>
      </c>
    </row>
    <row r="26" spans="1:8">
      <c r="A26" s="14" t="s">
        <v>23</v>
      </c>
      <c r="B26" s="15" t="s">
        <v>24</v>
      </c>
      <c r="C26" s="23">
        <f>IF(fuente1!C19="",0,fuente1!C19)</f>
        <v>886817880.00999999</v>
      </c>
      <c r="D26" s="23">
        <f>IF(fuente1!D19="",0,fuente1!D19)</f>
        <v>942285199.28999996</v>
      </c>
      <c r="E26" s="23">
        <f>IF(fuente1!E19="",0,fuente1!E19)</f>
        <v>717681586.82000005</v>
      </c>
      <c r="F26" s="23">
        <f>IF(fuente1!F19="",0,fuente1!F19)</f>
        <v>1392350590.25</v>
      </c>
      <c r="G26" s="23">
        <f>IF(fuente1!G19="",0,fuente1!G19)</f>
        <v>1476075458.1400001</v>
      </c>
      <c r="H26" s="23">
        <f>IF(fuente1!H19="",0,fuente1!H19)</f>
        <v>1677723517.79</v>
      </c>
    </row>
    <row r="27" spans="1:8">
      <c r="A27" s="35" t="s">
        <v>26</v>
      </c>
      <c r="B27" s="36"/>
      <c r="C27" s="13">
        <f>C17+C7</f>
        <v>57932059765.790001</v>
      </c>
      <c r="D27" s="13">
        <f t="shared" ref="D27:H27" si="2">D17+D7</f>
        <v>60667866666.860001</v>
      </c>
      <c r="E27" s="13">
        <f t="shared" si="2"/>
        <v>62740715667.229996</v>
      </c>
      <c r="F27" s="13">
        <f t="shared" si="2"/>
        <v>68479297624.829994</v>
      </c>
      <c r="G27" s="13">
        <f t="shared" si="2"/>
        <v>71829276720.799988</v>
      </c>
      <c r="H27" s="13">
        <f t="shared" si="2"/>
        <v>74857269629.670013</v>
      </c>
    </row>
    <row r="29" spans="1:8">
      <c r="A29" s="2"/>
      <c r="B29" s="2"/>
      <c r="C29" s="2"/>
      <c r="D29" s="2"/>
      <c r="E29" s="2"/>
      <c r="F29" s="2"/>
      <c r="G29" s="2"/>
      <c r="H29" s="3" t="s">
        <v>27</v>
      </c>
    </row>
  </sheetData>
  <mergeCells count="5">
    <mergeCell ref="A1:H1"/>
    <mergeCell ref="A2:H2"/>
    <mergeCell ref="A4:H4"/>
    <mergeCell ref="A27:B27"/>
    <mergeCell ref="A3:H3"/>
  </mergeCells>
  <pageMargins left="0.70866141732283472" right="0.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opLeftCell="B1" workbookViewId="0">
      <selection activeCell="C11" sqref="C11"/>
    </sheetView>
  </sheetViews>
  <sheetFormatPr baseColWidth="10" defaultColWidth="11.42578125" defaultRowHeight="15"/>
  <cols>
    <col min="1" max="1" width="57.7109375" bestFit="1" customWidth="1"/>
    <col min="2" max="2" width="64.140625" bestFit="1" customWidth="1"/>
    <col min="3" max="7" width="20.42578125" bestFit="1" customWidth="1"/>
    <col min="8" max="8" width="19.28515625" bestFit="1" customWidth="1"/>
  </cols>
  <sheetData>
    <row r="1" spans="1:17" ht="38.25">
      <c r="A1" s="21" t="s">
        <v>28</v>
      </c>
      <c r="B1" s="21" t="s">
        <v>29</v>
      </c>
      <c r="C1" s="25" t="s">
        <v>41</v>
      </c>
      <c r="D1" s="25" t="s">
        <v>42</v>
      </c>
      <c r="E1" s="25" t="s">
        <v>43</v>
      </c>
      <c r="F1" s="25" t="s">
        <v>44</v>
      </c>
      <c r="G1" s="25" t="s">
        <v>45</v>
      </c>
      <c r="H1" s="25" t="s">
        <v>46</v>
      </c>
      <c r="L1" s="22" t="s">
        <v>40</v>
      </c>
      <c r="M1">
        <f>$L$1-1</f>
        <v>2017</v>
      </c>
      <c r="N1">
        <f>$L$1-2</f>
        <v>2016</v>
      </c>
      <c r="O1">
        <f>$L$1-3</f>
        <v>2015</v>
      </c>
      <c r="P1">
        <f>$L$1-4</f>
        <v>2014</v>
      </c>
      <c r="Q1">
        <f>$L$1-5</f>
        <v>2013</v>
      </c>
    </row>
    <row r="2" spans="1:17">
      <c r="A2" s="17" t="s">
        <v>47</v>
      </c>
      <c r="B2" s="17" t="s">
        <v>30</v>
      </c>
      <c r="C2" s="1">
        <v>10217796088.07</v>
      </c>
      <c r="D2" s="1">
        <v>9393242027.75</v>
      </c>
      <c r="E2" s="1">
        <v>9623027010.2199993</v>
      </c>
      <c r="F2" s="1">
        <v>9174687812.9599991</v>
      </c>
      <c r="G2" s="1">
        <v>8375361406.6800003</v>
      </c>
      <c r="H2" s="1">
        <v>7642505026.9099998</v>
      </c>
    </row>
    <row r="3" spans="1:17">
      <c r="A3" s="17" t="s">
        <v>4</v>
      </c>
      <c r="B3" s="17" t="s">
        <v>31</v>
      </c>
      <c r="C3" s="1">
        <v>333000208.76999998</v>
      </c>
      <c r="D3" s="1">
        <v>360251666.58999997</v>
      </c>
      <c r="E3" s="1">
        <v>511975877.57999998</v>
      </c>
      <c r="F3" s="1">
        <v>491113812.85000002</v>
      </c>
      <c r="G3" s="1">
        <v>713656194.00999999</v>
      </c>
      <c r="H3" s="1">
        <v>777194489.5</v>
      </c>
    </row>
    <row r="4" spans="1:17">
      <c r="A4" s="17" t="s">
        <v>4</v>
      </c>
      <c r="B4" s="17" t="s">
        <v>32</v>
      </c>
      <c r="C4" s="1">
        <v>1140986350.7</v>
      </c>
      <c r="D4" s="1">
        <v>986198445.70000005</v>
      </c>
      <c r="E4" s="1">
        <v>860786983</v>
      </c>
      <c r="F4" s="1">
        <v>2491974304.4499998</v>
      </c>
      <c r="G4" s="1">
        <v>2399530856.0599999</v>
      </c>
      <c r="H4" s="1">
        <v>3054167886.79</v>
      </c>
    </row>
    <row r="5" spans="1:17">
      <c r="A5" s="17" t="s">
        <v>4</v>
      </c>
      <c r="B5" s="17" t="s">
        <v>33</v>
      </c>
      <c r="C5" s="1">
        <v>5551738124.5799999</v>
      </c>
      <c r="D5" s="1">
        <v>5998667911.9899998</v>
      </c>
      <c r="E5" s="1">
        <v>6829396992.6599998</v>
      </c>
      <c r="F5" s="1">
        <v>7830609278.9899998</v>
      </c>
      <c r="G5" s="1">
        <v>8438883029.75</v>
      </c>
      <c r="H5" s="1">
        <v>9855257054.8500004</v>
      </c>
    </row>
    <row r="6" spans="1:17">
      <c r="A6" s="17" t="s">
        <v>4</v>
      </c>
      <c r="B6" s="17" t="s">
        <v>34</v>
      </c>
      <c r="C6" s="1">
        <v>97318061.959999993</v>
      </c>
      <c r="D6" s="1">
        <v>17400576.280000001</v>
      </c>
      <c r="E6" s="1">
        <v>17699794.66</v>
      </c>
      <c r="F6" s="1">
        <v>116888155.31999999</v>
      </c>
      <c r="G6" s="1">
        <v>54112087.039999999</v>
      </c>
      <c r="H6" s="1">
        <v>18916357.379999999</v>
      </c>
    </row>
    <row r="7" spans="1:17">
      <c r="A7" s="17" t="s">
        <v>4</v>
      </c>
      <c r="B7" s="17" t="s">
        <v>35</v>
      </c>
      <c r="C7" s="1">
        <v>3023455462.4000001</v>
      </c>
      <c r="D7" s="1">
        <v>2502014455.0300002</v>
      </c>
      <c r="E7" s="1">
        <v>657352754.64999998</v>
      </c>
      <c r="F7" s="1">
        <v>433873671.39999998</v>
      </c>
      <c r="G7" s="1">
        <v>523104732.27999997</v>
      </c>
      <c r="H7" s="1">
        <v>113422887.93000001</v>
      </c>
    </row>
    <row r="8" spans="1:17">
      <c r="A8" s="17" t="s">
        <v>4</v>
      </c>
      <c r="B8" s="17" t="s">
        <v>36</v>
      </c>
      <c r="C8" s="24">
        <v>0</v>
      </c>
      <c r="D8" s="1">
        <v>5107142.8600000003</v>
      </c>
      <c r="E8" s="1">
        <v>226396050.43000001</v>
      </c>
      <c r="F8" s="1">
        <v>129350449.39</v>
      </c>
      <c r="G8" s="1">
        <v>79974881</v>
      </c>
      <c r="H8" s="1">
        <v>71415000</v>
      </c>
    </row>
    <row r="9" spans="1:17">
      <c r="A9" s="17" t="s">
        <v>4</v>
      </c>
      <c r="B9" s="17" t="s">
        <v>37</v>
      </c>
      <c r="C9" s="1">
        <v>4294783590.23</v>
      </c>
      <c r="D9" s="1">
        <v>4476018939.3800001</v>
      </c>
      <c r="E9" s="1">
        <v>4900629934</v>
      </c>
      <c r="F9" s="1">
        <v>5633051602.1000004</v>
      </c>
      <c r="G9" s="1">
        <v>6242895092.3800001</v>
      </c>
      <c r="H9" s="1">
        <v>6732216920.7399998</v>
      </c>
    </row>
    <row r="10" spans="1:17">
      <c r="A10" s="17" t="s">
        <v>4</v>
      </c>
      <c r="B10" s="17" t="s">
        <v>38</v>
      </c>
      <c r="C10" s="1">
        <v>4308131086.79</v>
      </c>
      <c r="D10" s="1">
        <v>569996029.13</v>
      </c>
      <c r="E10" s="1">
        <v>818849622.52999997</v>
      </c>
      <c r="F10" s="1">
        <v>533513457.92000002</v>
      </c>
      <c r="G10" s="1">
        <v>1165128542.8199999</v>
      </c>
      <c r="H10" s="1">
        <v>1116636502.9100001</v>
      </c>
    </row>
    <row r="11" spans="1:17">
      <c r="A11" s="17" t="s">
        <v>48</v>
      </c>
      <c r="B11" s="17" t="s">
        <v>30</v>
      </c>
      <c r="C11" s="1">
        <v>14925090113.440001</v>
      </c>
      <c r="D11" s="1">
        <v>17754112027.5</v>
      </c>
      <c r="E11" s="1">
        <v>16420589867.4</v>
      </c>
      <c r="F11" s="1">
        <v>17567211908.23</v>
      </c>
      <c r="G11" s="1">
        <v>19046203427.759998</v>
      </c>
      <c r="H11" s="1">
        <v>20234399474.259998</v>
      </c>
    </row>
    <row r="12" spans="1:17">
      <c r="A12" s="17" t="s">
        <v>4</v>
      </c>
      <c r="B12" s="17" t="s">
        <v>31</v>
      </c>
      <c r="C12" s="1">
        <v>392604581.63999999</v>
      </c>
      <c r="D12" s="1">
        <v>437372773.81</v>
      </c>
      <c r="E12" s="1">
        <v>157661196.52000001</v>
      </c>
      <c r="F12" s="1">
        <v>170884346.06</v>
      </c>
      <c r="G12" s="1">
        <v>225954226.58000001</v>
      </c>
      <c r="H12" s="1">
        <v>189999695.36000001</v>
      </c>
    </row>
    <row r="13" spans="1:17">
      <c r="A13" s="17" t="s">
        <v>4</v>
      </c>
      <c r="B13" s="17" t="s">
        <v>32</v>
      </c>
      <c r="C13" s="1">
        <v>451815285.95999998</v>
      </c>
      <c r="D13" s="1">
        <v>644831756.40999997</v>
      </c>
      <c r="E13" s="1">
        <v>2148968174.4000001</v>
      </c>
      <c r="F13" s="1">
        <v>2152502571.5599999</v>
      </c>
      <c r="G13" s="1">
        <v>2333449355.1599998</v>
      </c>
      <c r="H13" s="1">
        <v>2786119395</v>
      </c>
    </row>
    <row r="14" spans="1:17">
      <c r="A14" s="17" t="s">
        <v>4</v>
      </c>
      <c r="B14" s="17" t="s">
        <v>33</v>
      </c>
      <c r="C14" s="1">
        <v>3358930344.8699999</v>
      </c>
      <c r="D14" s="1">
        <v>4331968751.0100002</v>
      </c>
      <c r="E14" s="1">
        <v>10988221541.219999</v>
      </c>
      <c r="F14" s="1">
        <v>13064735457.33</v>
      </c>
      <c r="G14" s="1">
        <v>12791317365.559999</v>
      </c>
      <c r="H14" s="1">
        <v>13478753651.68</v>
      </c>
    </row>
    <row r="15" spans="1:17">
      <c r="A15" s="17" t="s">
        <v>4</v>
      </c>
      <c r="B15" s="17" t="s">
        <v>34</v>
      </c>
      <c r="C15" s="1">
        <v>73437533.010000005</v>
      </c>
      <c r="D15" s="1">
        <v>120415813.84999999</v>
      </c>
      <c r="E15" s="1">
        <v>177811349.86000001</v>
      </c>
      <c r="F15" s="1">
        <v>63772807.030000001</v>
      </c>
      <c r="G15" s="1">
        <v>31365791.02</v>
      </c>
      <c r="H15" s="1">
        <v>41934691.140000001</v>
      </c>
    </row>
    <row r="16" spans="1:17">
      <c r="A16" s="17" t="s">
        <v>4</v>
      </c>
      <c r="B16" s="17" t="s">
        <v>35</v>
      </c>
      <c r="C16" s="1">
        <v>8876155053.3600006</v>
      </c>
      <c r="D16" s="1">
        <v>12127983150.280001</v>
      </c>
      <c r="E16" s="1">
        <v>1511508318.1300001</v>
      </c>
      <c r="F16" s="1">
        <v>315691720.94999999</v>
      </c>
      <c r="G16" s="1">
        <v>748989234.26999998</v>
      </c>
      <c r="H16" s="1">
        <v>544446802.37</v>
      </c>
    </row>
    <row r="17" spans="1:8">
      <c r="A17" s="17" t="s">
        <v>4</v>
      </c>
      <c r="B17" s="17" t="s">
        <v>36</v>
      </c>
      <c r="C17" s="24">
        <v>0</v>
      </c>
      <c r="D17" s="24">
        <v>0</v>
      </c>
      <c r="E17" s="1">
        <v>78738871.730000004</v>
      </c>
      <c r="F17" s="24">
        <v>0</v>
      </c>
      <c r="G17" s="1">
        <v>13780422.300000001</v>
      </c>
      <c r="H17" s="18"/>
    </row>
    <row r="18" spans="1:8">
      <c r="A18" s="17" t="s">
        <v>4</v>
      </c>
      <c r="B18" s="17" t="s">
        <v>37</v>
      </c>
      <c r="C18" s="24">
        <v>0</v>
      </c>
      <c r="D18" s="24">
        <v>0</v>
      </c>
      <c r="E18" s="1">
        <v>6093419741.4200001</v>
      </c>
      <c r="F18" s="1">
        <v>6917085678.04</v>
      </c>
      <c r="G18" s="1">
        <v>7169494617.9899998</v>
      </c>
      <c r="H18" s="1">
        <v>6522160275.0600004</v>
      </c>
    </row>
    <row r="19" spans="1:8">
      <c r="A19" s="17" t="s">
        <v>4</v>
      </c>
      <c r="B19" s="17" t="s">
        <v>38</v>
      </c>
      <c r="C19" s="1">
        <v>886817880.00999999</v>
      </c>
      <c r="D19" s="1">
        <v>942285199.28999996</v>
      </c>
      <c r="E19" s="1">
        <v>717681586.82000005</v>
      </c>
      <c r="F19" s="1">
        <v>1392350590.25</v>
      </c>
      <c r="G19" s="1">
        <v>1476075458.1400001</v>
      </c>
      <c r="H19" s="1">
        <v>1677723517.79</v>
      </c>
    </row>
    <row r="20" spans="1:8">
      <c r="A20" s="19" t="s">
        <v>39</v>
      </c>
      <c r="B20" s="19" t="s">
        <v>4</v>
      </c>
      <c r="C20" s="20">
        <v>57932059765.790001</v>
      </c>
      <c r="D20" s="20">
        <v>60667866666.860001</v>
      </c>
      <c r="E20" s="20">
        <v>62740715667.230003</v>
      </c>
      <c r="F20" s="20">
        <v>68479297624.830002</v>
      </c>
      <c r="G20" s="20">
        <v>71829276720.800003</v>
      </c>
      <c r="H20" s="20">
        <v>74857269629.669998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6FD44A-2EBF-48ED-9D46-3D940A4653E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de Egresos</vt:lpstr>
      <vt:lpstr>fuente1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7d. Resultado de Egresos</dc:title>
  <dc:creator>jose</dc:creator>
  <cp:lastModifiedBy>JPMARTINEZ</cp:lastModifiedBy>
  <cp:lastPrinted>2019-01-31T04:05:56Z</cp:lastPrinted>
  <dcterms:created xsi:type="dcterms:W3CDTF">2016-10-24T18:48:29Z</dcterms:created>
  <dcterms:modified xsi:type="dcterms:W3CDTF">2019-01-31T04:06:01Z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Resultados de Egresos</vt:lpwstr>
  </property>
  <property fmtid="{D5CDD505-2E9C-101B-9397-08002B2CF9AE}" pid="3" name="BExAnalyzer_OldName">
    <vt:lpwstr>7d. Resultado de Egresos.xlsx</vt:lpwstr>
  </property>
</Properties>
</file>