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 defaultThemeVersion="123820"/>
  <mc:AlternateContent xmlns:mc="http://schemas.openxmlformats.org/markup-compatibility/2006">
    <mc:Choice Requires="x15">
      <x15ac:absPath xmlns:x15ac="http://schemas.microsoft.com/office/spreadsheetml/2010/11/ac" url="C:\Users\suelem.gonzalezr\OneDrive - Secretaría de Finanzas y Administración del Gobierno de Michoacán\Escritorio\2TRIM2024LDF PARA PUBLICAR\chuy\"/>
    </mc:Choice>
  </mc:AlternateContent>
  <bookViews>
    <workbookView xWindow="0" yWindow="0" windowWidth="23400" windowHeight="8670" firstSheet="1" activeTab="1"/>
  </bookViews>
  <sheets>
    <sheet name="BExRepositorySheet" sheetId="4" state="veryHidden" r:id="rId1"/>
    <sheet name="F4-BP" sheetId="8" r:id="rId2"/>
    <sheet name="Hoja1" sheetId="7" state="hidden" r:id="rId3"/>
    <sheet name="Tabla 2" sheetId="6" state="hidden" r:id="rId4"/>
    <sheet name="Table" sheetId="1" state="hidden" r:id="rId5"/>
    <sheet name="Graph" sheetId="2" state="hidden" r:id="rId6"/>
  </sheets>
  <externalReferences>
    <externalReference r:id="rId7"/>
  </externalReferences>
  <definedNames>
    <definedName name="_xlnm.Print_Area" localSheetId="1">'F4-BP'!$A$1:$F$77</definedName>
    <definedName name="_xlnm.Print_Area" localSheetId="3">'Tabla 2'!$A$1:$M$9</definedName>
    <definedName name="_xlnm.Print_Area" localSheetId="4">Table!$A$1:$N$56</definedName>
    <definedName name="DF_GRID_1">Table!$G$15:$M$55</definedName>
    <definedName name="DF_NAVPANEL_13">Table!$C$15</definedName>
    <definedName name="DF_NAVPANEL_18">Table!$C$15</definedName>
    <definedName name="SAPBEXhrIndnt" hidden="1">"Wide"</definedName>
    <definedName name="SAPsysID" hidden="1">"708C5W7SBKP804JT78WJ0JNKI"</definedName>
    <definedName name="SAPwbID" hidden="1">"ARS"</definedName>
  </definedNames>
  <calcPr calcId="152511"/>
</workbook>
</file>

<file path=xl/calcChain.xml><?xml version="1.0" encoding="utf-8"?>
<calcChain xmlns="http://schemas.openxmlformats.org/spreadsheetml/2006/main">
  <c r="F19" i="8" l="1"/>
  <c r="E19" i="8"/>
  <c r="F68" i="8" l="1"/>
  <c r="E68" i="8"/>
  <c r="F66" i="8"/>
  <c r="E66" i="8"/>
  <c r="F53" i="8"/>
  <c r="E53" i="8"/>
  <c r="F62" i="8" l="1"/>
  <c r="E62" i="8"/>
  <c r="F47" i="8"/>
  <c r="E47" i="8"/>
  <c r="F70" i="8" l="1"/>
  <c r="E70" i="8"/>
  <c r="D68" i="8"/>
  <c r="D66" i="8"/>
  <c r="F65" i="8"/>
  <c r="E65" i="8"/>
  <c r="D65" i="8"/>
  <c r="D64" i="8" s="1"/>
  <c r="F64" i="8"/>
  <c r="F72" i="8" s="1"/>
  <c r="F74" i="8" s="1"/>
  <c r="E64" i="8"/>
  <c r="D62" i="8"/>
  <c r="D72" i="8" s="1"/>
  <c r="D74" i="8" s="1"/>
  <c r="F55" i="8"/>
  <c r="E55" i="8"/>
  <c r="D53" i="8"/>
  <c r="F51" i="8"/>
  <c r="E51" i="8"/>
  <c r="D51" i="8"/>
  <c r="F50" i="8"/>
  <c r="F49" i="8" s="1"/>
  <c r="E50" i="8"/>
  <c r="D50" i="8"/>
  <c r="D47" i="8"/>
  <c r="D43" i="8"/>
  <c r="F42" i="8"/>
  <c r="F41" i="8" s="1"/>
  <c r="E42" i="8"/>
  <c r="E41" i="8" s="1"/>
  <c r="D42" i="8"/>
  <c r="F39" i="8"/>
  <c r="E39" i="8"/>
  <c r="D39" i="8"/>
  <c r="F38" i="8"/>
  <c r="F37" i="8" s="1"/>
  <c r="E38" i="8"/>
  <c r="E37" i="8" s="1"/>
  <c r="D38" i="8"/>
  <c r="D32" i="8"/>
  <c r="E30" i="8"/>
  <c r="D31" i="8"/>
  <c r="F30" i="8"/>
  <c r="D17" i="8"/>
  <c r="E15" i="8"/>
  <c r="D16" i="8"/>
  <c r="F15" i="8"/>
  <c r="D15" i="8"/>
  <c r="AB1" i="8"/>
  <c r="AD1" i="8" s="1"/>
  <c r="AA1" i="8"/>
  <c r="AC1" i="8" s="1"/>
  <c r="K1" i="8"/>
  <c r="I1" i="8" s="1"/>
  <c r="F1" i="8"/>
  <c r="H1" i="8" s="1"/>
  <c r="E1" i="8"/>
  <c r="G1" i="8" s="1"/>
  <c r="D1" i="8"/>
  <c r="D37" i="8" l="1"/>
  <c r="D49" i="8"/>
  <c r="D57" i="8" s="1"/>
  <c r="D59" i="8" s="1"/>
  <c r="E49" i="8"/>
  <c r="E57" i="8" s="1"/>
  <c r="E59" i="8" s="1"/>
  <c r="E72" i="8"/>
  <c r="E74" i="8" s="1"/>
  <c r="E44" i="8"/>
  <c r="E13" i="8" s="1"/>
  <c r="E10" i="8" s="1"/>
  <c r="F44" i="8"/>
  <c r="F13" i="8" s="1"/>
  <c r="F10" i="8" s="1"/>
  <c r="F23" i="8" s="1"/>
  <c r="F25" i="8" s="1"/>
  <c r="F27" i="8" s="1"/>
  <c r="F34" i="8" s="1"/>
  <c r="D41" i="8"/>
  <c r="D44" i="8" s="1"/>
  <c r="D13" i="8" s="1"/>
  <c r="D10" i="8" s="1"/>
  <c r="D23" i="8" s="1"/>
  <c r="D25" i="8" s="1"/>
  <c r="D27" i="8" s="1"/>
  <c r="F57" i="8"/>
  <c r="F59" i="8" s="1"/>
  <c r="D30" i="8"/>
  <c r="E23" i="8"/>
  <c r="E25" i="8" s="1"/>
  <c r="E27" i="8" s="1"/>
  <c r="E34" i="8" s="1"/>
  <c r="T1" i="8"/>
  <c r="R1" i="8"/>
  <c r="U1" i="8" s="1"/>
  <c r="Q1" i="8"/>
  <c r="L1" i="8" s="1"/>
  <c r="M1" i="8" s="1"/>
  <c r="J1" i="8"/>
  <c r="D34" i="8" l="1"/>
  <c r="C9" i="7" l="1"/>
  <c r="C11" i="7" s="1"/>
  <c r="C14" i="7" s="1"/>
  <c r="C8" i="7"/>
  <c r="H8" i="7"/>
  <c r="I8" i="7" s="1"/>
  <c r="B22" i="7" l="1"/>
</calcChain>
</file>

<file path=xl/sharedStrings.xml><?xml version="1.0" encoding="utf-8"?>
<sst xmlns="http://schemas.openxmlformats.org/spreadsheetml/2006/main" count="301" uniqueCount="157">
  <si>
    <t>FEP8Qry3</t>
  </si>
  <si>
    <t>Information</t>
  </si>
  <si>
    <t>Table</t>
  </si>
  <si>
    <t xml:space="preserve"> </t>
  </si>
  <si>
    <t>Filter</t>
  </si>
  <si>
    <t>Descripción query</t>
  </si>
  <si>
    <t>4.  Balance Presupuestario</t>
  </si>
  <si>
    <t>Actualidad datos (fecha)</t>
  </si>
  <si>
    <t>Modificado por</t>
  </si>
  <si>
    <t>Autor</t>
  </si>
  <si>
    <t>ADVJYNOQUIO</t>
  </si>
  <si>
    <t>Fe.clave</t>
  </si>
  <si>
    <t>Nombre técnico query</t>
  </si>
  <si>
    <t>ZFM_VRL_MP01_Q040</t>
  </si>
  <si>
    <t>Usuario actual</t>
  </si>
  <si>
    <t>InfoSitio</t>
  </si>
  <si>
    <t>ZVRL_MP01</t>
  </si>
  <si>
    <t>Últ.actual.pantalla</t>
  </si>
  <si>
    <t>0CMMT_ITEM__ZCAPITUL</t>
  </si>
  <si>
    <t/>
  </si>
  <si>
    <t>0CMMT_ITEM__ZCONCEPT</t>
  </si>
  <si>
    <t>0CMMT_ITEM__ZINGRESO</t>
  </si>
  <si>
    <t>0CMMT_ITEM__ZRUBRO</t>
  </si>
  <si>
    <t>0FUND__ZETIQUETA</t>
  </si>
  <si>
    <t>Cuenta de mayor</t>
  </si>
  <si>
    <t>Ejercicio/Período</t>
  </si>
  <si>
    <t>Estruct.</t>
  </si>
  <si>
    <t>Fondos</t>
  </si>
  <si>
    <t>Pos.presupuestaria</t>
  </si>
  <si>
    <t>Ratios</t>
  </si>
  <si>
    <t>Actualidad de datos</t>
  </si>
  <si>
    <t>Hora de modificación</t>
  </si>
  <si>
    <t>[E] Aprobado</t>
  </si>
  <si>
    <t>[E] Devengado</t>
  </si>
  <si>
    <t>[E] Pagado</t>
  </si>
  <si>
    <t>[I] Estimado</t>
  </si>
  <si>
    <t>[I] Devengado</t>
  </si>
  <si>
    <t>[I] Recaudado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</si>
  <si>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</si>
  <si>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</si>
  <si>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</si>
  <si>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</si>
  <si>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B1+B2).</t>
  </si>
  <si>
    <t>B1. Gasto No Etiquetado (sin incluir Amortización de la Deud</t>
  </si>
  <si>
    <t>B2. Gasto Etiquetado (sin incluir Amortización de la Deuda P</t>
  </si>
  <si>
    <t>C. Remanentes del Ejercicio Anterior ( C = C1 + C2 ).</t>
  </si>
  <si>
    <t>C1. Remanentes de Ingresos de Libre Disposición aplicados en</t>
  </si>
  <si>
    <t>C2. Remanentes de Transferencias Federales Etiquetadas aplic</t>
  </si>
  <si>
    <t>I. Balance Presupuestario (I = A – B + C).</t>
  </si>
  <si>
    <t>II. Balance Presupuestario sin Financ. Neto (II = I - A3).</t>
  </si>
  <si>
    <t>III. Balan. Presup. sin Financ. Neto y sin Reman. (III=II-C)</t>
  </si>
  <si>
    <t>E. Intereses, Comisiones y Gastos de la Deuda (E = E1+E2).</t>
  </si>
  <si>
    <t>E1. Inte., Com. y Gastos de la Deuda con Gasto No Etiquetado</t>
  </si>
  <si>
    <t>E2. Inte., Com. y Gastos de la Deuda con Gasto Etiquetado</t>
  </si>
  <si>
    <t>IV. Balance Primario (IV = III + E).</t>
  </si>
  <si>
    <t>F. Financiamiento (F = F1 + F2).</t>
  </si>
  <si>
    <t>F1. Financ, con Fuente de Pago de Ingresos de Libre Dispos.</t>
  </si>
  <si>
    <t>F2. Financiamiento con Fuente de Pago de Transf. Feder. Etiq</t>
  </si>
  <si>
    <t>G. Amortización de la Deuda (G = G1 + G2).</t>
  </si>
  <si>
    <t>G1. Amortización de la Deuda Pública con Gasto No Etiquetado</t>
  </si>
  <si>
    <t>G2. Amortización de la Deuda Pública con Gasto Etiquetado</t>
  </si>
  <si>
    <t>A3. Financiamiento Neto (A3 = F – G )</t>
  </si>
  <si>
    <t>A1. Ingresos de Libre Disposición.</t>
  </si>
  <si>
    <t>A3.1 Financ. Neto Fuente Pago Ingr. Libre Dispo(A3. =F1-G1).</t>
  </si>
  <si>
    <t>B1. Gasto No Etiquetado (sin incluir Amortización de la Deu.</t>
  </si>
  <si>
    <t>C1. Remanentes de Ingresos de Libre Disposición aplicados e.</t>
  </si>
  <si>
    <t>V. Balance Presup. de Recur. Disp.  (V=A1+ A3.1–B1+C1).</t>
  </si>
  <si>
    <t>VI. Balance Presup. de Rec. Disp. sin Finan. Neto(VI=V–A3.1-</t>
  </si>
  <si>
    <t>A2. Transferencias Federales Etiquetadas.</t>
  </si>
  <si>
    <t>A3.2 Fin. Neto con Fte. de Pago de Transf. Fed. Etiq. (A3.2.</t>
  </si>
  <si>
    <t>F2. Financiamiento con Fuente de Pago de Transf. Feder. Eti.</t>
  </si>
  <si>
    <t>G2. Amortización de la Deuda Pública con Gasto Etiquetado.</t>
  </si>
  <si>
    <t>B2. Gasto Etiquetado (sin incluir Amortización de la Deuda .</t>
  </si>
  <si>
    <t>C2. Remanentes de Transferencias Federales Etiqueta.</t>
  </si>
  <si>
    <t>VII. Bal. Presup. de Rec.Etiq. (VII = A2 + A3.2 – B2 + C2).</t>
  </si>
  <si>
    <t>VIII. Bal.Pres. de Rec. Etiq. sin Fin. Neto (VIII=VII–A3.2)</t>
  </si>
  <si>
    <t>Balance Presupuestario - LDF</t>
  </si>
  <si>
    <t>Devengado</t>
  </si>
  <si>
    <r>
      <t>B. Egresos Presupuestarios</t>
    </r>
    <r>
      <rPr>
        <b/>
        <vertAlign val="superscript"/>
        <sz val="9"/>
        <color theme="1"/>
        <rFont val="Arial"/>
        <family val="2"/>
      </rPr>
      <t>1</t>
    </r>
    <r>
      <rPr>
        <b/>
        <sz val="9"/>
        <color theme="1"/>
        <rFont val="Arial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</si>
  <si>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</si>
  <si>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</si>
  <si>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</si>
  <si>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</si>
  <si>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</si>
  <si>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>I. Balance Presupuestario (I = A – B + C)</t>
  </si>
  <si>
    <t>II. Balance Presupuestario sin Financiamiento Neto (II = I - A3)</t>
  </si>
  <si>
    <t>III. Balance Presupuestario sin Financiamiento Neto y sin Remanentes del Ejercicio Anterior (III= II - C)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</si>
  <si>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</si>
  <si>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</si>
  <si>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</si>
  <si>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</si>
  <si>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</si>
  <si>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</si>
  <si>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</si>
  <si>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</si>
  <si>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</si>
  <si>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</si>
  <si>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</si>
  <si>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</si>
  <si>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</si>
  <si>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</t>
  </si>
  <si>
    <t>VII. Balance Presupuestario de Recursos Etiquetados (VII = A2 + A3.2 – B2 + C2)</t>
  </si>
  <si>
    <t>VIII. Balance Presupuestario de Recursos Etiquetados sin Financiamiento Neto (VIII = VII – A3.2)</t>
  </si>
  <si>
    <t>Clase de presupuesto</t>
  </si>
  <si>
    <t>Compr./Real: Detalle</t>
  </si>
  <si>
    <t>ID petición</t>
  </si>
  <si>
    <t>RATIO 1</t>
  </si>
  <si>
    <t>RATIO 2</t>
  </si>
  <si>
    <t xml:space="preserve">    Derechos a Recibir Efectivo o Equivalentes</t>
  </si>
  <si>
    <t>ADVIVIEYRA</t>
  </si>
  <si>
    <t>Del 1 de Enero al 30 de Junio del 2019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</si>
  <si>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</si>
  <si>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</si>
  <si>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</si>
  <si>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</si>
  <si>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</si>
  <si>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</si>
  <si>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</si>
  <si>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</si>
  <si>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</si>
  <si>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</si>
  <si>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</si>
  <si>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</si>
  <si>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Mes 1</t>
  </si>
  <si>
    <t>Mes 2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</si>
  <si>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</si>
  <si>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</si>
  <si>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</si>
  <si>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</si>
  <si>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</si>
  <si>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</si>
  <si>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</si>
  <si>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</si>
  <si>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</si>
  <si>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</si>
  <si>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</si>
  <si>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</si>
  <si>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Días</t>
  </si>
  <si>
    <t>02/05/2019</t>
  </si>
  <si>
    <t>15:17:23</t>
  </si>
  <si>
    <t>22/07/2024</t>
  </si>
  <si>
    <t>02/05/2019 15:17:23</t>
  </si>
  <si>
    <t>2024</t>
  </si>
  <si>
    <t>GRPSJGONZALE</t>
  </si>
  <si>
    <t>22/07/2024 11:33:35</t>
  </si>
  <si>
    <t>24</t>
  </si>
  <si>
    <t>28/10/2019 19:05:49</t>
  </si>
  <si>
    <t>A. Ingresos Totales (A = A1+A2+A3),A1. Ingresos de Libre Disposición,A2. Transferencias Federales Etiquetadas...</t>
  </si>
  <si>
    <t>01-ENE..06-JUN</t>
  </si>
  <si>
    <t>GOBIERNO DEL ESTADO DE MICHOACAN</t>
  </si>
  <si>
    <t>(Pesos)</t>
  </si>
  <si>
    <t>Concepto (c)</t>
  </si>
  <si>
    <t>Estimado/</t>
  </si>
  <si>
    <t>Recaudado/</t>
  </si>
  <si>
    <t>Aprobado (d)</t>
  </si>
  <si>
    <t xml:space="preserve">Pagado </t>
  </si>
  <si>
    <t>Del 1 de Enero al 30 de Junio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</si>
</sst>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#,##0.00;\-\ #,##0.00"/>
    <numFmt numFmtId="165" formatCode="#,##0.00\ &quot;MXN&quot;;\-\ #,##0.00\ &quot;MXN&quot;"/>
    <numFmt numFmtId="166" formatCode="_-* #,##0.00\ _€_-;\-* #,##0.00\ _€_-;_-* &quot;-&quot;??\ _€_-;_-@_-"/>
  </numFmts>
  <fonts count="50" x14ac:knownFonts="1">
    <font>
      <sz val="8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i/>
      <sz val="14"/>
      <name val="Arial"/>
      <family val="2"/>
    </font>
    <font>
      <sz val="10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7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sz val="11"/>
      <color indexed="14"/>
      <name val="Calibri"/>
      <family val="2"/>
    </font>
    <font>
      <sz val="8"/>
      <color indexed="62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vertAlign val="superscript"/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sz val="11"/>
      <color indexed="53"/>
      <name val="Calibri"/>
      <family val="2"/>
    </font>
    <font>
      <sz val="11"/>
      <color indexed="53"/>
      <name val="Calibri"/>
      <family val="2"/>
    </font>
    <font>
      <sz val="11"/>
      <color indexed="16"/>
      <name val="Calibri"/>
      <family val="2"/>
    </font>
    <font>
      <sz val="11"/>
      <color indexed="60"/>
      <name val="Calibri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sz val="11"/>
      <color indexed="10"/>
      <name val="Calibri"/>
      <family val="2"/>
    </font>
    <font>
      <i/>
      <sz val="10"/>
      <color rgb="FF7F7F7F"/>
      <name val="Arial"/>
      <family val="2"/>
    </font>
    <font>
      <b/>
      <sz val="18"/>
      <color theme="3"/>
      <name val="Cambria"/>
      <family val="2"/>
      <scheme val="major"/>
    </font>
    <font>
      <b/>
      <sz val="8"/>
      <color theme="1"/>
      <name val="Arial"/>
      <family val="2"/>
    </font>
    <font>
      <sz val="10"/>
      <color theme="1"/>
      <name val="Calibri"/>
      <family val="2"/>
      <scheme val="minor"/>
    </font>
  </fonts>
  <fills count="59">
    <fill>
      <patternFill patternType="none"/>
    </fill>
    <fill>
      <patternFill patternType="gray125"/>
    </fill>
    <fill>
      <patternFill patternType="solid">
        <fgColor indexed="60"/>
      </patternFill>
    </fill>
    <fill>
      <patternFill patternType="solid">
        <fgColor indexed="48"/>
        <bgColor indexed="48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25"/>
        <bgColor indexed="25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7"/>
        <b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18"/>
        <bgColor indexed="18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9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54"/>
      </patternFill>
    </fill>
    <fill>
      <patternFill patternType="solid">
        <fgColor indexed="40"/>
      </patternFill>
    </fill>
    <fill>
      <patternFill patternType="solid">
        <fgColor indexed="41"/>
      </patternFill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58"/>
      </patternFill>
    </fill>
    <fill>
      <patternFill patternType="solid">
        <fgColor indexed="61"/>
      </patternFill>
    </fill>
    <fill>
      <patternFill patternType="solid">
        <fgColor indexed="58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9"/>
        <bgColor indexed="9"/>
      </patternFill>
    </fill>
    <fill>
      <patternFill patternType="solid">
        <fgColor indexed="29"/>
      </patternFill>
    </fill>
    <fill>
      <patternFill patternType="solid">
        <fgColor theme="0" tint="-0.34998626667073579"/>
        <bgColor indexed="64"/>
      </patternFill>
    </fill>
  </fills>
  <borders count="44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 style="thin">
        <color indexed="54"/>
      </top>
      <bottom/>
      <diagonal/>
    </border>
    <border>
      <left/>
      <right style="thin">
        <color indexed="54"/>
      </right>
      <top style="thin">
        <color indexed="54"/>
      </top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40"/>
      </left>
      <right/>
      <top style="thin">
        <color indexed="22"/>
      </top>
      <bottom style="thin">
        <color indexed="22"/>
      </bottom>
      <diagonal/>
    </border>
    <border>
      <left style="thin">
        <color indexed="54"/>
      </left>
      <right style="thin">
        <color indexed="54"/>
      </right>
      <top style="thin">
        <color indexed="54"/>
      </top>
      <bottom style="thin">
        <color indexed="54"/>
      </bottom>
      <diagonal/>
    </border>
    <border>
      <left style="thin">
        <color indexed="54"/>
      </left>
      <right/>
      <top/>
      <bottom/>
      <diagonal/>
    </border>
    <border>
      <left/>
      <right style="thin">
        <color indexed="54"/>
      </right>
      <top/>
      <bottom/>
      <diagonal/>
    </border>
    <border>
      <left style="thin">
        <color indexed="54"/>
      </left>
      <right/>
      <top/>
      <bottom style="thin">
        <color indexed="54"/>
      </bottom>
      <diagonal/>
    </border>
    <border>
      <left/>
      <right/>
      <top/>
      <bottom style="thin">
        <color indexed="54"/>
      </bottom>
      <diagonal/>
    </border>
    <border>
      <left/>
      <right style="thin">
        <color indexed="54"/>
      </right>
      <top/>
      <bottom style="thin">
        <color indexed="54"/>
      </bottom>
      <diagonal/>
    </border>
    <border>
      <left style="thin">
        <color indexed="54"/>
      </left>
      <right style="thin">
        <color indexed="54"/>
      </right>
      <top style="thin">
        <color indexed="54"/>
      </top>
      <bottom/>
      <diagonal/>
    </border>
    <border>
      <left style="thin">
        <color indexed="54"/>
      </left>
      <right style="thin">
        <color indexed="54"/>
      </right>
      <top/>
      <bottom/>
      <diagonal/>
    </border>
    <border>
      <left style="thin">
        <color indexed="54"/>
      </left>
      <right style="thin">
        <color indexed="54"/>
      </right>
      <top/>
      <bottom style="thin">
        <color indexed="5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98">
    <xf numFmtId="0" fontId="0" fillId="2" borderId="0"/>
    <xf numFmtId="0" fontId="12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3" fillId="8" borderId="0" applyNumberFormat="0" applyBorder="0" applyAlignment="0" applyProtection="0"/>
    <xf numFmtId="0" fontId="13" fillId="16" borderId="0" applyNumberFormat="0" applyBorder="0" applyAlignment="0" applyProtection="0"/>
    <xf numFmtId="0" fontId="12" fillId="9" borderId="0" applyNumberFormat="0" applyBorder="0" applyAlignment="0" applyProtection="0"/>
    <xf numFmtId="0" fontId="12" fillId="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2" fillId="6" borderId="0" applyNumberFormat="0" applyBorder="0" applyAlignment="0" applyProtection="0"/>
    <xf numFmtId="0" fontId="12" fillId="19" borderId="0" applyNumberFormat="0" applyBorder="0" applyAlignment="0" applyProtection="0"/>
    <xf numFmtId="0" fontId="13" fillId="20" borderId="0" applyNumberFormat="0" applyBorder="0" applyAlignment="0" applyProtection="0"/>
    <xf numFmtId="0" fontId="13" fillId="21" borderId="0" applyNumberFormat="0" applyBorder="0" applyAlignment="0" applyProtection="0"/>
    <xf numFmtId="0" fontId="12" fillId="22" borderId="0" applyNumberFormat="0" applyBorder="0" applyAlignment="0" applyProtection="0"/>
    <xf numFmtId="0" fontId="14" fillId="20" borderId="0" applyNumberFormat="0" applyBorder="0" applyAlignment="0" applyProtection="0"/>
    <xf numFmtId="0" fontId="15" fillId="23" borderId="1" applyNumberFormat="0" applyAlignment="0" applyProtection="0"/>
    <xf numFmtId="0" fontId="16" fillId="15" borderId="2" applyNumberFormat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8" fillId="13" borderId="0" applyNumberFormat="0" applyBorder="0" applyAlignment="0" applyProtection="0"/>
    <xf numFmtId="0" fontId="19" fillId="0" borderId="3" applyNumberFormat="0" applyFill="0" applyAlignment="0" applyProtection="0"/>
    <xf numFmtId="0" fontId="20" fillId="0" borderId="4" applyNumberFormat="0" applyFill="0" applyAlignment="0" applyProtection="0"/>
    <xf numFmtId="0" fontId="21" fillId="0" borderId="5" applyNumberFormat="0" applyFill="0" applyAlignment="0" applyProtection="0"/>
    <xf numFmtId="0" fontId="21" fillId="0" borderId="0" applyNumberFormat="0" applyFill="0" applyBorder="0" applyAlignment="0" applyProtection="0"/>
    <xf numFmtId="0" fontId="22" fillId="21" borderId="1" applyNumberFormat="0" applyAlignment="0" applyProtection="0"/>
    <xf numFmtId="0" fontId="23" fillId="0" borderId="6" applyNumberFormat="0" applyFill="0" applyAlignment="0" applyProtection="0"/>
    <xf numFmtId="0" fontId="24" fillId="21" borderId="0" applyNumberFormat="0" applyBorder="0" applyAlignment="0" applyProtection="0"/>
    <xf numFmtId="0" fontId="2" fillId="20" borderId="1" applyNumberFormat="0" applyFont="0" applyAlignment="0" applyProtection="0"/>
    <xf numFmtId="0" fontId="25" fillId="23" borderId="7" applyNumberFormat="0" applyAlignment="0" applyProtection="0"/>
    <xf numFmtId="4" fontId="4" fillId="27" borderId="1" applyNumberFormat="0" applyProtection="0">
      <alignment vertical="center"/>
    </xf>
    <xf numFmtId="4" fontId="28" fillId="28" borderId="1" applyNumberFormat="0" applyProtection="0">
      <alignment vertical="center"/>
    </xf>
    <xf numFmtId="4" fontId="4" fillId="28" borderId="1" applyNumberFormat="0" applyProtection="0">
      <alignment horizontal="left" vertical="center" indent="1"/>
    </xf>
    <xf numFmtId="0" fontId="9" fillId="27" borderId="8" applyNumberFormat="0" applyProtection="0">
      <alignment horizontal="left" vertical="top" indent="1"/>
    </xf>
    <xf numFmtId="4" fontId="4" fillId="29" borderId="1" applyNumberFormat="0" applyProtection="0">
      <alignment horizontal="left" vertical="center" indent="1"/>
    </xf>
    <xf numFmtId="4" fontId="4" fillId="30" borderId="1" applyNumberFormat="0" applyProtection="0">
      <alignment horizontal="right" vertical="center"/>
    </xf>
    <xf numFmtId="4" fontId="4" fillId="31" borderId="1" applyNumberFormat="0" applyProtection="0">
      <alignment horizontal="right" vertical="center"/>
    </xf>
    <xf numFmtId="4" fontId="4" fillId="32" borderId="9" applyNumberFormat="0" applyProtection="0">
      <alignment horizontal="right" vertical="center"/>
    </xf>
    <xf numFmtId="4" fontId="4" fillId="33" borderId="1" applyNumberFormat="0" applyProtection="0">
      <alignment horizontal="right" vertical="center"/>
    </xf>
    <xf numFmtId="4" fontId="4" fillId="34" borderId="1" applyNumberFormat="0" applyProtection="0">
      <alignment horizontal="right" vertical="center"/>
    </xf>
    <xf numFmtId="4" fontId="4" fillId="35" borderId="1" applyNumberFormat="0" applyProtection="0">
      <alignment horizontal="right" vertical="center"/>
    </xf>
    <xf numFmtId="4" fontId="4" fillId="36" borderId="1" applyNumberFormat="0" applyProtection="0">
      <alignment horizontal="right" vertical="center"/>
    </xf>
    <xf numFmtId="4" fontId="4" fillId="37" borderId="1" applyNumberFormat="0" applyProtection="0">
      <alignment horizontal="right" vertical="center"/>
    </xf>
    <xf numFmtId="4" fontId="4" fillId="38" borderId="1" applyNumberFormat="0" applyProtection="0">
      <alignment horizontal="right" vertical="center"/>
    </xf>
    <xf numFmtId="4" fontId="4" fillId="39" borderId="9" applyNumberFormat="0" applyProtection="0">
      <alignment horizontal="left" vertical="center" indent="1"/>
    </xf>
    <xf numFmtId="4" fontId="8" fillId="40" borderId="9" applyNumberFormat="0" applyProtection="0">
      <alignment horizontal="left" vertical="center" indent="1"/>
    </xf>
    <xf numFmtId="4" fontId="8" fillId="40" borderId="9" applyNumberFormat="0" applyProtection="0">
      <alignment horizontal="left" vertical="center" indent="1"/>
    </xf>
    <xf numFmtId="4" fontId="4" fillId="41" borderId="1" applyNumberFormat="0" applyProtection="0">
      <alignment horizontal="right" vertical="center"/>
    </xf>
    <xf numFmtId="4" fontId="4" fillId="42" borderId="9" applyNumberFormat="0" applyProtection="0">
      <alignment horizontal="left" vertical="center" indent="1"/>
    </xf>
    <xf numFmtId="4" fontId="4" fillId="41" borderId="9" applyNumberFormat="0" applyProtection="0">
      <alignment horizontal="left" vertical="center" indent="1"/>
    </xf>
    <xf numFmtId="0" fontId="4" fillId="43" borderId="1" applyNumberFormat="0" applyProtection="0">
      <alignment horizontal="left" vertical="center" indent="1"/>
    </xf>
    <xf numFmtId="0" fontId="2" fillId="40" borderId="8" applyNumberFormat="0" applyProtection="0">
      <alignment horizontal="left" vertical="top" indent="1"/>
    </xf>
    <xf numFmtId="0" fontId="4" fillId="44" borderId="1" applyNumberFormat="0" applyProtection="0">
      <alignment horizontal="left" vertical="center" indent="1"/>
    </xf>
    <xf numFmtId="0" fontId="2" fillId="41" borderId="8" applyNumberFormat="0" applyProtection="0">
      <alignment horizontal="left" vertical="top" indent="1"/>
    </xf>
    <xf numFmtId="0" fontId="4" fillId="45" borderId="1" applyNumberFormat="0" applyProtection="0">
      <alignment horizontal="left" vertical="center" indent="1"/>
    </xf>
    <xf numFmtId="0" fontId="2" fillId="45" borderId="8" applyNumberFormat="0" applyProtection="0">
      <alignment horizontal="left" vertical="top" indent="1"/>
    </xf>
    <xf numFmtId="0" fontId="4" fillId="42" borderId="1" applyNumberFormat="0" applyProtection="0">
      <alignment horizontal="left" vertical="center" indent="1"/>
    </xf>
    <xf numFmtId="0" fontId="2" fillId="42" borderId="8" applyNumberFormat="0" applyProtection="0">
      <alignment horizontal="left" vertical="top" indent="1"/>
    </xf>
    <xf numFmtId="0" fontId="2" fillId="46" borderId="10" applyNumberFormat="0">
      <protection locked="0"/>
    </xf>
    <xf numFmtId="0" fontId="5" fillId="40" borderId="11" applyBorder="0"/>
    <xf numFmtId="4" fontId="6" fillId="47" borderId="8" applyNumberFormat="0" applyProtection="0">
      <alignment vertical="center"/>
    </xf>
    <xf numFmtId="4" fontId="28" fillId="48" borderId="12" applyNumberFormat="0" applyProtection="0">
      <alignment vertical="center"/>
    </xf>
    <xf numFmtId="4" fontId="6" fillId="43" borderId="8" applyNumberFormat="0" applyProtection="0">
      <alignment horizontal="left" vertical="center" indent="1"/>
    </xf>
    <xf numFmtId="0" fontId="6" fillId="47" borderId="8" applyNumberFormat="0" applyProtection="0">
      <alignment horizontal="left" vertical="top" indent="1"/>
    </xf>
    <xf numFmtId="4" fontId="4" fillId="0" borderId="1" applyNumberFormat="0" applyProtection="0">
      <alignment horizontal="right" vertical="center"/>
    </xf>
    <xf numFmtId="4" fontId="28" fillId="49" borderId="1" applyNumberFormat="0" applyProtection="0">
      <alignment horizontal="right" vertical="center"/>
    </xf>
    <xf numFmtId="4" fontId="4" fillId="29" borderId="1" applyNumberFormat="0" applyProtection="0">
      <alignment horizontal="left" vertical="center" indent="1"/>
    </xf>
    <xf numFmtId="0" fontId="6" fillId="41" borderId="8" applyNumberFormat="0" applyProtection="0">
      <alignment horizontal="left" vertical="top" indent="1"/>
    </xf>
    <xf numFmtId="4" fontId="10" fillId="50" borderId="9" applyNumberFormat="0" applyProtection="0">
      <alignment horizontal="left" vertical="center" indent="1"/>
    </xf>
    <xf numFmtId="0" fontId="4" fillId="51" borderId="12"/>
    <xf numFmtId="4" fontId="11" fillId="46" borderId="1" applyNumberFormat="0" applyProtection="0">
      <alignment horizontal="right" vertical="center"/>
    </xf>
    <xf numFmtId="0" fontId="26" fillId="0" borderId="0" applyNumberFormat="0" applyFill="0" applyBorder="0" applyAlignment="0" applyProtection="0"/>
    <xf numFmtId="0" fontId="17" fillId="0" borderId="13" applyNumberFormat="0" applyFill="0" applyAlignment="0" applyProtection="0"/>
    <xf numFmtId="0" fontId="27" fillId="0" borderId="0" applyNumberFormat="0" applyFill="0" applyBorder="0" applyAlignment="0" applyProtection="0"/>
    <xf numFmtId="0" fontId="8" fillId="0" borderId="0"/>
    <xf numFmtId="0" fontId="47" fillId="0" borderId="0" applyNumberFormat="0" applyFill="0" applyBorder="0" applyAlignment="0" applyProtection="0"/>
    <xf numFmtId="0" fontId="20" fillId="0" borderId="41" applyNumberFormat="0" applyFill="0" applyAlignment="0" applyProtection="0"/>
    <xf numFmtId="0" fontId="21" fillId="0" borderId="42" applyNumberFormat="0" applyFill="0" applyAlignment="0" applyProtection="0"/>
    <xf numFmtId="0" fontId="23" fillId="55" borderId="0" applyNumberFormat="0" applyBorder="0" applyAlignment="0" applyProtection="0"/>
    <xf numFmtId="0" fontId="36" fillId="10" borderId="0" applyNumberFormat="0" applyBorder="0" applyAlignment="0" applyProtection="0"/>
    <xf numFmtId="0" fontId="37" fillId="21" borderId="0" applyNumberFormat="0" applyBorder="0" applyAlignment="0" applyProtection="0"/>
    <xf numFmtId="0" fontId="22" fillId="21" borderId="37" applyNumberFormat="0" applyAlignment="0" applyProtection="0"/>
    <xf numFmtId="0" fontId="25" fillId="56" borderId="7" applyNumberFormat="0" applyAlignment="0" applyProtection="0"/>
    <xf numFmtId="0" fontId="34" fillId="56" borderId="37" applyNumberFormat="0" applyAlignment="0" applyProtection="0"/>
    <xf numFmtId="0" fontId="35" fillId="0" borderId="38" applyNumberFormat="0" applyFill="0" applyAlignment="0" applyProtection="0"/>
    <xf numFmtId="0" fontId="16" fillId="16" borderId="2" applyNumberFormat="0" applyAlignment="0" applyProtection="0"/>
    <xf numFmtId="0" fontId="45" fillId="0" borderId="0" applyNumberFormat="0" applyFill="0" applyBorder="0" applyAlignment="0" applyProtection="0"/>
    <xf numFmtId="0" fontId="8" fillId="20" borderId="39" applyNumberFormat="0" applyFont="0" applyAlignment="0" applyProtection="0"/>
    <xf numFmtId="0" fontId="46" fillId="0" borderId="0" applyNumberFormat="0" applyFill="0" applyBorder="0" applyAlignment="0" applyProtection="0"/>
    <xf numFmtId="4" fontId="38" fillId="27" borderId="8" applyNumberFormat="0" applyProtection="0">
      <alignment vertical="center"/>
    </xf>
    <xf numFmtId="4" fontId="39" fillId="27" borderId="8" applyNumberFormat="0" applyProtection="0">
      <alignment vertical="center"/>
    </xf>
    <xf numFmtId="4" fontId="38" fillId="27" borderId="8" applyNumberFormat="0" applyProtection="0">
      <alignment horizontal="left" vertical="center" indent="1"/>
    </xf>
    <xf numFmtId="0" fontId="38" fillId="27" borderId="8" applyNumberFormat="0" applyProtection="0">
      <alignment horizontal="left" vertical="top" indent="1"/>
    </xf>
    <xf numFmtId="4" fontId="38" fillId="41" borderId="0" applyNumberFormat="0" applyProtection="0">
      <alignment horizontal="left" vertical="center" indent="1"/>
    </xf>
    <xf numFmtId="4" fontId="40" fillId="30" borderId="8" applyNumberFormat="0" applyProtection="0">
      <alignment horizontal="right" vertical="center"/>
    </xf>
    <xf numFmtId="4" fontId="40" fillId="57" borderId="8" applyNumberFormat="0" applyProtection="0">
      <alignment horizontal="right" vertical="center"/>
    </xf>
    <xf numFmtId="4" fontId="40" fillId="32" borderId="8" applyNumberFormat="0" applyProtection="0">
      <alignment horizontal="right" vertical="center"/>
    </xf>
    <xf numFmtId="4" fontId="40" fillId="33" borderId="8" applyNumberFormat="0" applyProtection="0">
      <alignment horizontal="right" vertical="center"/>
    </xf>
    <xf numFmtId="4" fontId="40" fillId="34" borderId="8" applyNumberFormat="0" applyProtection="0">
      <alignment horizontal="right" vertical="center"/>
    </xf>
    <xf numFmtId="4" fontId="40" fillId="35" borderId="8" applyNumberFormat="0" applyProtection="0">
      <alignment horizontal="right" vertical="center"/>
    </xf>
    <xf numFmtId="4" fontId="40" fillId="36" borderId="8" applyNumberFormat="0" applyProtection="0">
      <alignment horizontal="right" vertical="center"/>
    </xf>
    <xf numFmtId="4" fontId="40" fillId="37" borderId="8" applyNumberFormat="0" applyProtection="0">
      <alignment horizontal="right" vertical="center"/>
    </xf>
    <xf numFmtId="4" fontId="40" fillId="38" borderId="8" applyNumberFormat="0" applyProtection="0">
      <alignment horizontal="right" vertical="center"/>
    </xf>
    <xf numFmtId="4" fontId="38" fillId="39" borderId="40" applyNumberFormat="0" applyProtection="0">
      <alignment horizontal="left" vertical="center" indent="1"/>
    </xf>
    <xf numFmtId="4" fontId="40" fillId="42" borderId="0" applyNumberFormat="0" applyProtection="0">
      <alignment horizontal="left" vertical="center" indent="1"/>
    </xf>
    <xf numFmtId="4" fontId="41" fillId="40" borderId="0" applyNumberFormat="0" applyProtection="0">
      <alignment horizontal="left" vertical="center" indent="1"/>
    </xf>
    <xf numFmtId="4" fontId="40" fillId="41" borderId="8" applyNumberFormat="0" applyProtection="0">
      <alignment horizontal="right" vertical="center"/>
    </xf>
    <xf numFmtId="4" fontId="40" fillId="42" borderId="0" applyNumberFormat="0" applyProtection="0">
      <alignment horizontal="left" vertical="center" indent="1"/>
    </xf>
    <xf numFmtId="4" fontId="40" fillId="41" borderId="0" applyNumberFormat="0" applyProtection="0">
      <alignment horizontal="left" vertical="center" indent="1"/>
    </xf>
    <xf numFmtId="0" fontId="8" fillId="40" borderId="8" applyNumberFormat="0" applyProtection="0">
      <alignment horizontal="left" vertical="center" indent="1"/>
    </xf>
    <xf numFmtId="0" fontId="8" fillId="40" borderId="8" applyNumberFormat="0" applyProtection="0">
      <alignment horizontal="left" vertical="top" indent="1"/>
    </xf>
    <xf numFmtId="0" fontId="8" fillId="41" borderId="8" applyNumberFormat="0" applyProtection="0">
      <alignment horizontal="left" vertical="center" indent="1"/>
    </xf>
    <xf numFmtId="0" fontId="8" fillId="41" borderId="8" applyNumberFormat="0" applyProtection="0">
      <alignment horizontal="left" vertical="top" indent="1"/>
    </xf>
    <xf numFmtId="0" fontId="8" fillId="45" borderId="8" applyNumberFormat="0" applyProtection="0">
      <alignment horizontal="left" vertical="center" indent="1"/>
    </xf>
    <xf numFmtId="0" fontId="8" fillId="45" borderId="8" applyNumberFormat="0" applyProtection="0">
      <alignment horizontal="left" vertical="top" indent="1"/>
    </xf>
    <xf numFmtId="0" fontId="8" fillId="42" borderId="8" applyNumberFormat="0" applyProtection="0">
      <alignment horizontal="left" vertical="center" indent="1"/>
    </xf>
    <xf numFmtId="0" fontId="8" fillId="42" borderId="8" applyNumberFormat="0" applyProtection="0">
      <alignment horizontal="left" vertical="top" indent="1"/>
    </xf>
    <xf numFmtId="0" fontId="8" fillId="46" borderId="12" applyNumberFormat="0">
      <protection locked="0"/>
    </xf>
    <xf numFmtId="4" fontId="40" fillId="47" borderId="8" applyNumberFormat="0" applyProtection="0">
      <alignment vertical="center"/>
    </xf>
    <xf numFmtId="4" fontId="42" fillId="47" borderId="8" applyNumberFormat="0" applyProtection="0">
      <alignment vertical="center"/>
    </xf>
    <xf numFmtId="4" fontId="40" fillId="47" borderId="8" applyNumberFormat="0" applyProtection="0">
      <alignment horizontal="left" vertical="center" indent="1"/>
    </xf>
    <xf numFmtId="0" fontId="40" fillId="47" borderId="8" applyNumberFormat="0" applyProtection="0">
      <alignment horizontal="left" vertical="top" indent="1"/>
    </xf>
    <xf numFmtId="4" fontId="40" fillId="42" borderId="8" applyNumberFormat="0" applyProtection="0">
      <alignment horizontal="right" vertical="center"/>
    </xf>
    <xf numFmtId="4" fontId="42" fillId="42" borderId="8" applyNumberFormat="0" applyProtection="0">
      <alignment horizontal="right" vertical="center"/>
    </xf>
    <xf numFmtId="4" fontId="40" fillId="41" borderId="8" applyNumberFormat="0" applyProtection="0">
      <alignment horizontal="left" vertical="center" indent="1"/>
    </xf>
    <xf numFmtId="0" fontId="40" fillId="41" borderId="8" applyNumberFormat="0" applyProtection="0">
      <alignment horizontal="left" vertical="top" indent="1"/>
    </xf>
    <xf numFmtId="4" fontId="43" fillId="50" borderId="0" applyNumberFormat="0" applyProtection="0">
      <alignment horizontal="left" vertical="center" indent="1"/>
    </xf>
    <xf numFmtId="4" fontId="44" fillId="42" borderId="8" applyNumberFormat="0" applyProtection="0">
      <alignment horizontal="right" vertical="center"/>
    </xf>
    <xf numFmtId="0" fontId="2" fillId="2" borderId="0"/>
    <xf numFmtId="0" fontId="13" fillId="13" borderId="0" applyNumberFormat="0" applyBorder="0" applyAlignment="0" applyProtection="0"/>
    <xf numFmtId="0" fontId="23" fillId="21" borderId="0" applyNumberFormat="0" applyBorder="0" applyAlignment="0" applyProtection="0"/>
    <xf numFmtId="4" fontId="2" fillId="27" borderId="1" applyNumberFormat="0" applyProtection="0">
      <alignment vertical="center"/>
    </xf>
    <xf numFmtId="4" fontId="2" fillId="28" borderId="1" applyNumberFormat="0" applyProtection="0">
      <alignment horizontal="left" vertical="center" indent="1"/>
    </xf>
    <xf numFmtId="4" fontId="2" fillId="29" borderId="1" applyNumberFormat="0" applyProtection="0">
      <alignment horizontal="left" vertical="center" indent="1"/>
    </xf>
    <xf numFmtId="4" fontId="2" fillId="30" borderId="1" applyNumberFormat="0" applyProtection="0">
      <alignment horizontal="right" vertical="center"/>
    </xf>
    <xf numFmtId="4" fontId="2" fillId="31" borderId="1" applyNumberFormat="0" applyProtection="0">
      <alignment horizontal="right" vertical="center"/>
    </xf>
    <xf numFmtId="4" fontId="2" fillId="32" borderId="9" applyNumberFormat="0" applyProtection="0">
      <alignment horizontal="right" vertical="center"/>
    </xf>
    <xf numFmtId="4" fontId="2" fillId="33" borderId="1" applyNumberFormat="0" applyProtection="0">
      <alignment horizontal="right" vertical="center"/>
    </xf>
    <xf numFmtId="4" fontId="2" fillId="34" borderId="1" applyNumberFormat="0" applyProtection="0">
      <alignment horizontal="right" vertical="center"/>
    </xf>
    <xf numFmtId="4" fontId="2" fillId="35" borderId="1" applyNumberFormat="0" applyProtection="0">
      <alignment horizontal="right" vertical="center"/>
    </xf>
    <xf numFmtId="4" fontId="2" fillId="36" borderId="1" applyNumberFormat="0" applyProtection="0">
      <alignment horizontal="right" vertical="center"/>
    </xf>
    <xf numFmtId="4" fontId="2" fillId="37" borderId="1" applyNumberFormat="0" applyProtection="0">
      <alignment horizontal="right" vertical="center"/>
    </xf>
    <xf numFmtId="4" fontId="2" fillId="38" borderId="1" applyNumberFormat="0" applyProtection="0">
      <alignment horizontal="right" vertical="center"/>
    </xf>
    <xf numFmtId="4" fontId="2" fillId="39" borderId="9" applyNumberFormat="0" applyProtection="0">
      <alignment horizontal="left" vertical="center" indent="1"/>
    </xf>
    <xf numFmtId="4" fontId="2" fillId="41" borderId="1" applyNumberFormat="0" applyProtection="0">
      <alignment horizontal="right" vertical="center"/>
    </xf>
    <xf numFmtId="4" fontId="2" fillId="42" borderId="9" applyNumberFormat="0" applyProtection="0">
      <alignment horizontal="left" vertical="center" indent="1"/>
    </xf>
    <xf numFmtId="4" fontId="2" fillId="41" borderId="9" applyNumberFormat="0" applyProtection="0">
      <alignment horizontal="left" vertical="center" indent="1"/>
    </xf>
    <xf numFmtId="0" fontId="2" fillId="43" borderId="1" applyNumberFormat="0" applyProtection="0">
      <alignment horizontal="left" vertical="center" indent="1"/>
    </xf>
    <xf numFmtId="0" fontId="2" fillId="44" borderId="1" applyNumberFormat="0" applyProtection="0">
      <alignment horizontal="left" vertical="center" indent="1"/>
    </xf>
    <xf numFmtId="0" fontId="2" fillId="45" borderId="1" applyNumberFormat="0" applyProtection="0">
      <alignment horizontal="left" vertical="center" indent="1"/>
    </xf>
    <xf numFmtId="0" fontId="2" fillId="42" borderId="1" applyNumberFormat="0" applyProtection="0">
      <alignment horizontal="left" vertical="center" indent="1"/>
    </xf>
    <xf numFmtId="4" fontId="2" fillId="0" borderId="1" applyNumberFormat="0" applyProtection="0">
      <alignment horizontal="right" vertical="center"/>
    </xf>
    <xf numFmtId="4" fontId="2" fillId="29" borderId="1" applyNumberFormat="0" applyProtection="0">
      <alignment horizontal="left" vertical="center" indent="1"/>
    </xf>
    <xf numFmtId="0" fontId="2" fillId="51" borderId="12"/>
    <xf numFmtId="0" fontId="1" fillId="0" borderId="0"/>
    <xf numFmtId="43" fontId="1" fillId="0" borderId="0" applyFont="0" applyFill="0" applyBorder="0" applyAlignment="0" applyProtection="0"/>
    <xf numFmtId="0" fontId="40" fillId="0" borderId="0">
      <alignment vertical="top"/>
    </xf>
    <xf numFmtId="43" fontId="40" fillId="0" borderId="0" applyFont="0" applyFill="0" applyBorder="0" applyAlignment="0" applyProtection="0">
      <alignment vertical="top"/>
    </xf>
    <xf numFmtId="0" fontId="2" fillId="2" borderId="0"/>
    <xf numFmtId="0" fontId="12" fillId="3" borderId="0" applyNumberFormat="0" applyBorder="0" applyAlignment="0" applyProtection="0"/>
    <xf numFmtId="0" fontId="12" fillId="7" borderId="0" applyNumberFormat="0" applyBorder="0" applyAlignment="0" applyProtection="0"/>
    <xf numFmtId="0" fontId="12" fillId="11" borderId="0" applyNumberFormat="0" applyBorder="0" applyAlignment="0" applyProtection="0"/>
    <xf numFmtId="0" fontId="12" fillId="15" borderId="0" applyNumberFormat="0" applyBorder="0" applyAlignment="0" applyProtection="0"/>
    <xf numFmtId="0" fontId="12" fillId="6" borderId="0" applyNumberFormat="0" applyBorder="0" applyAlignment="0" applyProtection="0"/>
    <xf numFmtId="0" fontId="12" fillId="19" borderId="0" applyNumberFormat="0" applyBorder="0" applyAlignment="0" applyProtection="0"/>
    <xf numFmtId="0" fontId="14" fillId="20" borderId="0" applyNumberFormat="0" applyBorder="0" applyAlignment="0" applyProtection="0"/>
    <xf numFmtId="0" fontId="15" fillId="23" borderId="1" applyNumberFormat="0" applyAlignment="0" applyProtection="0"/>
    <xf numFmtId="0" fontId="16" fillId="15" borderId="2" applyNumberFormat="0" applyAlignment="0" applyProtection="0"/>
    <xf numFmtId="0" fontId="13" fillId="13" borderId="0" applyNumberFormat="0" applyBorder="0" applyAlignment="0" applyProtection="0"/>
    <xf numFmtId="0" fontId="19" fillId="0" borderId="3" applyNumberFormat="0" applyFill="0" applyAlignment="0" applyProtection="0"/>
    <xf numFmtId="0" fontId="20" fillId="0" borderId="4" applyNumberFormat="0" applyFill="0" applyAlignment="0" applyProtection="0"/>
    <xf numFmtId="0" fontId="21" fillId="0" borderId="5" applyNumberFormat="0" applyFill="0" applyAlignment="0" applyProtection="0"/>
    <xf numFmtId="0" fontId="21" fillId="0" borderId="0" applyNumberFormat="0" applyFill="0" applyBorder="0" applyAlignment="0" applyProtection="0"/>
    <xf numFmtId="0" fontId="22" fillId="21" borderId="1" applyNumberFormat="0" applyAlignment="0" applyProtection="0"/>
    <xf numFmtId="0" fontId="23" fillId="0" borderId="6" applyNumberFormat="0" applyFill="0" applyAlignment="0" applyProtection="0"/>
    <xf numFmtId="0" fontId="23" fillId="21" borderId="0" applyNumberFormat="0" applyBorder="0" applyAlignment="0" applyProtection="0"/>
    <xf numFmtId="0" fontId="2" fillId="20" borderId="1" applyNumberFormat="0" applyFont="0" applyAlignment="0" applyProtection="0"/>
    <xf numFmtId="0" fontId="25" fillId="23" borderId="7" applyNumberFormat="0" applyAlignment="0" applyProtection="0"/>
    <xf numFmtId="0" fontId="17" fillId="0" borderId="13" applyNumberFormat="0" applyFill="0" applyAlignment="0" applyProtection="0"/>
    <xf numFmtId="0" fontId="27" fillId="0" borderId="0" applyNumberFormat="0" applyFill="0" applyBorder="0" applyAlignment="0" applyProtection="0"/>
    <xf numFmtId="0" fontId="2" fillId="2" borderId="0"/>
    <xf numFmtId="43" fontId="2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8" fillId="0" borderId="0"/>
  </cellStyleXfs>
  <cellXfs count="133">
    <xf numFmtId="0" fontId="0" fillId="2" borderId="0" xfId="0"/>
    <xf numFmtId="0" fontId="2" fillId="2" borderId="0" xfId="0" applyFont="1" applyBorder="1"/>
    <xf numFmtId="0" fontId="0" fillId="2" borderId="0" xfId="0" applyBorder="1"/>
    <xf numFmtId="0" fontId="7" fillId="2" borderId="0" xfId="0" applyFont="1"/>
    <xf numFmtId="0" fontId="5" fillId="52" borderId="14" xfId="70" applyFill="1" applyBorder="1"/>
    <xf numFmtId="0" fontId="5" fillId="52" borderId="15" xfId="70" applyFill="1" applyBorder="1"/>
    <xf numFmtId="0" fontId="0" fillId="53" borderId="16" xfId="0" applyFill="1" applyBorder="1"/>
    <xf numFmtId="0" fontId="0" fillId="53" borderId="16" xfId="0" applyFill="1" applyBorder="1" applyAlignment="1">
      <alignment vertical="center"/>
    </xf>
    <xf numFmtId="0" fontId="0" fillId="53" borderId="17" xfId="0" applyFill="1" applyBorder="1"/>
    <xf numFmtId="0" fontId="3" fillId="52" borderId="11" xfId="70" applyFont="1" applyFill="1" applyBorder="1"/>
    <xf numFmtId="0" fontId="0" fillId="49" borderId="18" xfId="0" applyFill="1" applyBorder="1"/>
    <xf numFmtId="0" fontId="0" fillId="2" borderId="0" xfId="0" applyAlignment="1"/>
    <xf numFmtId="0" fontId="0" fillId="49" borderId="14" xfId="0" applyFill="1" applyBorder="1"/>
    <xf numFmtId="0" fontId="0" fillId="49" borderId="0" xfId="0" applyFill="1" applyBorder="1"/>
    <xf numFmtId="0" fontId="0" fillId="49" borderId="22" xfId="0" applyFill="1" applyBorder="1"/>
    <xf numFmtId="0" fontId="5" fillId="53" borderId="16" xfId="0" applyFont="1" applyFill="1" applyBorder="1" applyAlignment="1">
      <alignment horizontal="right" vertical="center"/>
    </xf>
    <xf numFmtId="0" fontId="3" fillId="54" borderId="0" xfId="0" applyFont="1" applyFill="1"/>
    <xf numFmtId="0" fontId="0" fillId="53" borderId="16" xfId="0" quotePrefix="1" applyFill="1" applyBorder="1" applyAlignment="1">
      <alignment vertical="center"/>
    </xf>
    <xf numFmtId="0" fontId="0" fillId="2" borderId="0" xfId="0" quotePrefix="1" applyAlignment="1"/>
    <xf numFmtId="0" fontId="4" fillId="29" borderId="1" xfId="45" quotePrefix="1" applyNumberFormat="1">
      <alignment horizontal="left" vertical="center" indent="1"/>
    </xf>
    <xf numFmtId="0" fontId="2" fillId="40" borderId="8" xfId="62" quotePrefix="1">
      <alignment horizontal="left" vertical="top" indent="1"/>
    </xf>
    <xf numFmtId="4" fontId="4" fillId="0" borderId="1" xfId="75" applyNumberFormat="1">
      <alignment horizontal="right" vertical="center"/>
    </xf>
    <xf numFmtId="164" fontId="4" fillId="0" borderId="1" xfId="75" applyNumberFormat="1">
      <alignment horizontal="right" vertical="center"/>
    </xf>
    <xf numFmtId="3" fontId="4" fillId="0" borderId="1" xfId="75" applyNumberFormat="1">
      <alignment horizontal="right" vertical="center"/>
    </xf>
    <xf numFmtId="0" fontId="4" fillId="43" borderId="1" xfId="61" quotePrefix="1" applyAlignment="1">
      <alignment horizontal="left" vertical="center" indent="2"/>
    </xf>
    <xf numFmtId="0" fontId="4" fillId="44" borderId="1" xfId="63" quotePrefix="1" applyAlignment="1">
      <alignment horizontal="left" vertical="center" indent="3"/>
    </xf>
    <xf numFmtId="49" fontId="0" fillId="49" borderId="24" xfId="0" applyNumberFormat="1" applyFill="1" applyBorder="1"/>
    <xf numFmtId="49" fontId="0" fillId="49" borderId="25" xfId="0" applyNumberFormat="1" applyFill="1" applyBorder="1"/>
    <xf numFmtId="49" fontId="0" fillId="49" borderId="26" xfId="0" applyNumberFormat="1" applyFill="1" applyBorder="1"/>
    <xf numFmtId="0" fontId="0" fillId="0" borderId="0" xfId="0" applyFill="1"/>
    <xf numFmtId="0" fontId="0" fillId="49" borderId="0" xfId="0" quotePrefix="1" applyFill="1" applyBorder="1" applyAlignment="1"/>
    <xf numFmtId="14" fontId="8" fillId="0" borderId="0" xfId="85" applyNumberFormat="1" applyFill="1"/>
    <xf numFmtId="0" fontId="0" fillId="49" borderId="20" xfId="0" quotePrefix="1" applyFill="1" applyBorder="1" applyAlignment="1"/>
    <xf numFmtId="0" fontId="8" fillId="0" borderId="0" xfId="85" quotePrefix="1" applyFill="1" applyAlignment="1"/>
    <xf numFmtId="0" fontId="0" fillId="49" borderId="0" xfId="0" applyFill="1" applyBorder="1" applyAlignment="1"/>
    <xf numFmtId="0" fontId="0" fillId="49" borderId="22" xfId="0" applyFill="1" applyBorder="1" applyAlignment="1"/>
    <xf numFmtId="0" fontId="0" fillId="49" borderId="22" xfId="0" quotePrefix="1" applyFill="1" applyBorder="1" applyAlignment="1"/>
    <xf numFmtId="0" fontId="8" fillId="0" borderId="0" xfId="85" applyFill="1"/>
    <xf numFmtId="0" fontId="0" fillId="49" borderId="15" xfId="0" quotePrefix="1" applyFill="1" applyBorder="1" applyAlignment="1"/>
    <xf numFmtId="0" fontId="0" fillId="49" borderId="23" xfId="0" quotePrefix="1" applyFill="1" applyBorder="1" applyAlignment="1"/>
    <xf numFmtId="0" fontId="0" fillId="49" borderId="21" xfId="0" applyFill="1" applyBorder="1" applyAlignment="1"/>
    <xf numFmtId="0" fontId="0" fillId="49" borderId="19" xfId="0" applyFill="1" applyBorder="1" applyAlignment="1"/>
    <xf numFmtId="0" fontId="0" fillId="49" borderId="14" xfId="0" applyFill="1" applyBorder="1" applyAlignment="1"/>
    <xf numFmtId="0" fontId="0" fillId="49" borderId="14" xfId="0" quotePrefix="1" applyFill="1" applyBorder="1" applyAlignment="1"/>
    <xf numFmtId="0" fontId="0" fillId="49" borderId="11" xfId="0" applyFill="1" applyBorder="1" applyAlignment="1"/>
    <xf numFmtId="0" fontId="8" fillId="0" borderId="0" xfId="85"/>
    <xf numFmtId="0" fontId="33" fillId="0" borderId="0" xfId="85" applyFont="1"/>
    <xf numFmtId="0" fontId="33" fillId="0" borderId="0" xfId="85" applyFont="1" applyAlignment="1">
      <alignment horizontal="center"/>
    </xf>
    <xf numFmtId="0" fontId="31" fillId="0" borderId="31" xfId="85" applyFont="1" applyBorder="1" applyAlignment="1">
      <alignment vertical="center" wrapText="1"/>
    </xf>
    <xf numFmtId="0" fontId="30" fillId="0" borderId="31" xfId="85" applyFont="1" applyBorder="1" applyAlignment="1">
      <alignment vertical="center" wrapText="1"/>
    </xf>
    <xf numFmtId="0" fontId="31" fillId="0" borderId="31" xfId="85" applyFont="1" applyFill="1" applyBorder="1" applyAlignment="1">
      <alignment vertical="center" wrapText="1"/>
    </xf>
    <xf numFmtId="4" fontId="31" fillId="0" borderId="36" xfId="85" applyNumberFormat="1" applyFont="1" applyFill="1" applyBorder="1" applyAlignment="1">
      <alignment vertical="center" wrapText="1"/>
    </xf>
    <xf numFmtId="0" fontId="31" fillId="0" borderId="32" xfId="85" applyFont="1" applyBorder="1" applyAlignment="1">
      <alignment vertical="center" wrapText="1"/>
    </xf>
    <xf numFmtId="0" fontId="30" fillId="0" borderId="34" xfId="85" applyFont="1" applyBorder="1" applyAlignment="1">
      <alignment vertical="center" wrapText="1"/>
    </xf>
    <xf numFmtId="0" fontId="31" fillId="0" borderId="34" xfId="85" applyFont="1" applyBorder="1" applyAlignment="1">
      <alignment vertical="center" wrapText="1"/>
    </xf>
    <xf numFmtId="4" fontId="30" fillId="0" borderId="31" xfId="85" applyNumberFormat="1" applyFont="1" applyFill="1" applyBorder="1" applyAlignment="1">
      <alignment vertical="center" wrapText="1"/>
    </xf>
    <xf numFmtId="0" fontId="30" fillId="0" borderId="32" xfId="85" applyFont="1" applyBorder="1" applyAlignment="1">
      <alignment vertical="center" wrapText="1"/>
    </xf>
    <xf numFmtId="4" fontId="31" fillId="0" borderId="31" xfId="85" applyNumberFormat="1" applyFont="1" applyFill="1" applyBorder="1" applyAlignment="1">
      <alignment vertical="center"/>
    </xf>
    <xf numFmtId="0" fontId="31" fillId="0" borderId="31" xfId="85" applyFont="1" applyBorder="1" applyAlignment="1">
      <alignment horizontal="left" vertical="center" indent="5"/>
    </xf>
    <xf numFmtId="4" fontId="31" fillId="0" borderId="36" xfId="85" applyNumberFormat="1" applyFont="1" applyFill="1" applyBorder="1" applyAlignment="1">
      <alignment vertical="center"/>
    </xf>
    <xf numFmtId="0" fontId="31" fillId="0" borderId="31" xfId="85" applyFont="1" applyBorder="1" applyAlignment="1">
      <alignment horizontal="left" vertical="center" indent="1"/>
    </xf>
    <xf numFmtId="0" fontId="30" fillId="0" borderId="31" xfId="85" applyFont="1" applyBorder="1" applyAlignment="1">
      <alignment horizontal="left" vertical="center" indent="1"/>
    </xf>
    <xf numFmtId="0" fontId="31" fillId="0" borderId="34" xfId="85" applyFont="1" applyBorder="1" applyAlignment="1">
      <alignment horizontal="left" vertical="center" indent="1"/>
    </xf>
    <xf numFmtId="0" fontId="30" fillId="0" borderId="35" xfId="85" applyFont="1" applyBorder="1" applyAlignment="1">
      <alignment vertical="center"/>
    </xf>
    <xf numFmtId="4" fontId="30" fillId="0" borderId="36" xfId="85" applyNumberFormat="1" applyFont="1" applyFill="1" applyBorder="1" applyAlignment="1">
      <alignment vertical="center" wrapText="1"/>
    </xf>
    <xf numFmtId="4" fontId="30" fillId="0" borderId="31" xfId="85" applyNumberFormat="1" applyFont="1" applyFill="1" applyBorder="1" applyAlignment="1">
      <alignment vertical="center"/>
    </xf>
    <xf numFmtId="0" fontId="4" fillId="29" borderId="1" xfId="77" quotePrefix="1" applyNumberFormat="1">
      <alignment horizontal="left" vertical="center" indent="1"/>
    </xf>
    <xf numFmtId="4" fontId="0" fillId="2" borderId="0" xfId="0" applyNumberFormat="1"/>
    <xf numFmtId="0" fontId="0" fillId="0" borderId="0" xfId="0" quotePrefix="1" applyFill="1" applyAlignment="1"/>
    <xf numFmtId="165" fontId="4" fillId="0" borderId="1" xfId="75" applyNumberFormat="1">
      <alignment horizontal="right" vertical="center"/>
    </xf>
    <xf numFmtId="0" fontId="2" fillId="2" borderId="0" xfId="0" applyFont="1"/>
    <xf numFmtId="0" fontId="2" fillId="2" borderId="0" xfId="0" quotePrefix="1" applyFont="1"/>
    <xf numFmtId="49" fontId="2" fillId="2" borderId="0" xfId="0" quotePrefix="1" applyNumberFormat="1" applyFont="1"/>
    <xf numFmtId="14" fontId="0" fillId="2" borderId="0" xfId="0" applyNumberFormat="1"/>
    <xf numFmtId="4" fontId="31" fillId="0" borderId="31" xfId="85" applyNumberFormat="1" applyFont="1" applyFill="1" applyBorder="1" applyAlignment="1">
      <alignment vertical="center" wrapText="1"/>
    </xf>
    <xf numFmtId="0" fontId="31" fillId="0" borderId="30" xfId="85" applyFont="1" applyBorder="1" applyAlignment="1">
      <alignment vertical="center"/>
    </xf>
    <xf numFmtId="0" fontId="31" fillId="0" borderId="31" xfId="85" applyFont="1" applyBorder="1" applyAlignment="1">
      <alignment vertical="center"/>
    </xf>
    <xf numFmtId="0" fontId="30" fillId="0" borderId="30" xfId="85" applyFont="1" applyBorder="1" applyAlignment="1">
      <alignment vertical="center"/>
    </xf>
    <xf numFmtId="4" fontId="30" fillId="0" borderId="36" xfId="85" applyNumberFormat="1" applyFont="1" applyFill="1" applyBorder="1" applyAlignment="1">
      <alignment vertical="center"/>
    </xf>
    <xf numFmtId="0" fontId="30" fillId="0" borderId="31" xfId="85" applyFont="1" applyBorder="1" applyAlignment="1">
      <alignment vertical="center"/>
    </xf>
    <xf numFmtId="0" fontId="31" fillId="0" borderId="30" xfId="85" applyFont="1" applyBorder="1" applyAlignment="1">
      <alignment vertical="center" wrapText="1"/>
    </xf>
    <xf numFmtId="0" fontId="30" fillId="0" borderId="30" xfId="85" applyFont="1" applyBorder="1" applyAlignment="1">
      <alignment vertical="center" wrapText="1"/>
    </xf>
    <xf numFmtId="4" fontId="30" fillId="0" borderId="36" xfId="85" applyNumberFormat="1" applyFont="1" applyFill="1" applyBorder="1" applyAlignment="1">
      <alignment vertical="center"/>
    </xf>
    <xf numFmtId="0" fontId="30" fillId="58" borderId="31" xfId="0" applyFont="1" applyFill="1" applyBorder="1" applyAlignment="1">
      <alignment horizontal="center" vertical="center" wrapText="1"/>
    </xf>
    <xf numFmtId="0" fontId="30" fillId="58" borderId="34" xfId="0" applyFont="1" applyFill="1" applyBorder="1" applyAlignment="1">
      <alignment horizontal="center" vertical="center" wrapText="1"/>
    </xf>
    <xf numFmtId="0" fontId="8" fillId="0" borderId="0" xfId="0" applyFont="1" applyFill="1"/>
    <xf numFmtId="0" fontId="49" fillId="0" borderId="0" xfId="85" applyFont="1"/>
    <xf numFmtId="0" fontId="31" fillId="0" borderId="30" xfId="85" applyFont="1" applyFill="1" applyBorder="1" applyAlignment="1">
      <alignment vertical="center" wrapText="1"/>
    </xf>
    <xf numFmtId="0" fontId="31" fillId="0" borderId="31" xfId="85" applyFont="1" applyFill="1" applyBorder="1" applyAlignment="1">
      <alignment horizontal="left" vertical="center" wrapText="1" indent="5"/>
    </xf>
    <xf numFmtId="0" fontId="33" fillId="0" borderId="0" xfId="85" applyFont="1" applyFill="1"/>
    <xf numFmtId="0" fontId="30" fillId="0" borderId="30" xfId="85" applyFont="1" applyFill="1" applyBorder="1" applyAlignment="1">
      <alignment vertical="center" wrapText="1"/>
    </xf>
    <xf numFmtId="0" fontId="30" fillId="0" borderId="31" xfId="85" applyFont="1" applyFill="1" applyBorder="1" applyAlignment="1">
      <alignment vertical="center" wrapText="1"/>
    </xf>
    <xf numFmtId="0" fontId="31" fillId="0" borderId="31" xfId="85" applyFont="1" applyFill="1" applyBorder="1" applyAlignment="1">
      <alignment vertical="center"/>
    </xf>
    <xf numFmtId="0" fontId="31" fillId="0" borderId="31" xfId="85" applyFont="1" applyFill="1" applyBorder="1" applyAlignment="1">
      <alignment horizontal="justify" vertical="center"/>
    </xf>
    <xf numFmtId="0" fontId="31" fillId="0" borderId="31" xfId="85" applyFont="1" applyFill="1" applyBorder="1" applyAlignment="1">
      <alignment horizontal="left" vertical="center" indent="5"/>
    </xf>
    <xf numFmtId="0" fontId="31" fillId="0" borderId="31" xfId="85" applyFont="1" applyFill="1" applyBorder="1" applyAlignment="1">
      <alignment horizontal="left" vertical="center" indent="1"/>
    </xf>
    <xf numFmtId="0" fontId="31" fillId="0" borderId="30" xfId="85" applyFont="1" applyFill="1" applyBorder="1" applyAlignment="1">
      <alignment vertical="center"/>
    </xf>
    <xf numFmtId="0" fontId="30" fillId="0" borderId="31" xfId="85" applyFont="1" applyFill="1" applyBorder="1" applyAlignment="1">
      <alignment horizontal="left" vertical="center" indent="1"/>
    </xf>
    <xf numFmtId="0" fontId="31" fillId="0" borderId="34" xfId="85" applyFont="1" applyFill="1" applyBorder="1" applyAlignment="1">
      <alignment horizontal="left" vertical="center" indent="1"/>
    </xf>
    <xf numFmtId="0" fontId="30" fillId="0" borderId="35" xfId="85" applyFont="1" applyFill="1" applyBorder="1" applyAlignment="1">
      <alignment vertical="center"/>
    </xf>
    <xf numFmtId="0" fontId="30" fillId="0" borderId="30" xfId="85" applyFont="1" applyFill="1" applyBorder="1" applyAlignment="1">
      <alignment vertical="center"/>
    </xf>
    <xf numFmtId="0" fontId="30" fillId="0" borderId="32" xfId="85" applyFont="1" applyFill="1" applyBorder="1" applyAlignment="1">
      <alignment vertical="center"/>
    </xf>
    <xf numFmtId="0" fontId="31" fillId="0" borderId="27" xfId="85" applyFont="1" applyFill="1" applyBorder="1" applyAlignment="1">
      <alignment vertical="center"/>
    </xf>
    <xf numFmtId="0" fontId="31" fillId="0" borderId="29" xfId="85" applyFont="1" applyFill="1" applyBorder="1" applyAlignment="1">
      <alignment vertical="center"/>
    </xf>
    <xf numFmtId="0" fontId="31" fillId="0" borderId="30" xfId="85" applyFont="1" applyFill="1" applyBorder="1" applyAlignment="1">
      <alignment vertical="center"/>
    </xf>
    <xf numFmtId="0" fontId="30" fillId="0" borderId="30" xfId="85" applyFont="1" applyBorder="1" applyAlignment="1">
      <alignment vertical="center"/>
    </xf>
    <xf numFmtId="0" fontId="30" fillId="0" borderId="32" xfId="85" applyFont="1" applyBorder="1" applyAlignment="1">
      <alignment vertical="center"/>
    </xf>
    <xf numFmtId="0" fontId="29" fillId="58" borderId="27" xfId="0" applyFont="1" applyFill="1" applyBorder="1" applyAlignment="1">
      <alignment horizontal="center" vertical="center"/>
    </xf>
    <xf numFmtId="0" fontId="29" fillId="58" borderId="28" xfId="0" applyFont="1" applyFill="1" applyBorder="1" applyAlignment="1">
      <alignment horizontal="center" vertical="center"/>
    </xf>
    <xf numFmtId="0" fontId="29" fillId="58" borderId="29" xfId="0" applyFont="1" applyFill="1" applyBorder="1" applyAlignment="1">
      <alignment horizontal="center" vertical="center"/>
    </xf>
    <xf numFmtId="0" fontId="29" fillId="58" borderId="30" xfId="0" applyFont="1" applyFill="1" applyBorder="1" applyAlignment="1">
      <alignment horizontal="center" vertical="center"/>
    </xf>
    <xf numFmtId="0" fontId="29" fillId="58" borderId="0" xfId="0" applyFont="1" applyFill="1" applyAlignment="1">
      <alignment horizontal="center" vertical="center"/>
    </xf>
    <xf numFmtId="0" fontId="29" fillId="58" borderId="31" xfId="0" applyFont="1" applyFill="1" applyBorder="1" applyAlignment="1">
      <alignment horizontal="center" vertical="center"/>
    </xf>
    <xf numFmtId="0" fontId="30" fillId="58" borderId="30" xfId="0" applyFont="1" applyFill="1" applyBorder="1" applyAlignment="1">
      <alignment horizontal="center" vertical="center"/>
    </xf>
    <xf numFmtId="0" fontId="30" fillId="58" borderId="0" xfId="0" applyFont="1" applyFill="1" applyBorder="1" applyAlignment="1">
      <alignment horizontal="center" vertical="center"/>
    </xf>
    <xf numFmtId="0" fontId="30" fillId="58" borderId="31" xfId="0" applyFont="1" applyFill="1" applyBorder="1" applyAlignment="1">
      <alignment horizontal="center" vertical="center"/>
    </xf>
    <xf numFmtId="0" fontId="48" fillId="58" borderId="32" xfId="0" applyFont="1" applyFill="1" applyBorder="1" applyAlignment="1">
      <alignment horizontal="center" vertical="center"/>
    </xf>
    <xf numFmtId="0" fontId="48" fillId="58" borderId="33" xfId="0" applyFont="1" applyFill="1" applyBorder="1" applyAlignment="1">
      <alignment horizontal="center" vertical="center"/>
    </xf>
    <xf numFmtId="0" fontId="48" fillId="58" borderId="34" xfId="0" applyFont="1" applyFill="1" applyBorder="1" applyAlignment="1">
      <alignment horizontal="center" vertical="center"/>
    </xf>
    <xf numFmtId="0" fontId="30" fillId="58" borderId="27" xfId="0" applyFont="1" applyFill="1" applyBorder="1" applyAlignment="1">
      <alignment horizontal="center" vertical="center"/>
    </xf>
    <xf numFmtId="0" fontId="30" fillId="58" borderId="29" xfId="0" applyFont="1" applyFill="1" applyBorder="1" applyAlignment="1">
      <alignment horizontal="center" vertical="center"/>
    </xf>
    <xf numFmtId="0" fontId="30" fillId="58" borderId="32" xfId="0" applyFont="1" applyFill="1" applyBorder="1" applyAlignment="1">
      <alignment horizontal="center" vertical="center"/>
    </xf>
    <xf numFmtId="0" fontId="30" fillId="58" borderId="34" xfId="0" applyFont="1" applyFill="1" applyBorder="1" applyAlignment="1">
      <alignment horizontal="center" vertical="center"/>
    </xf>
    <xf numFmtId="4" fontId="30" fillId="0" borderId="36" xfId="85" applyNumberFormat="1" applyFont="1" applyFill="1" applyBorder="1" applyAlignment="1">
      <alignment vertical="center"/>
    </xf>
    <xf numFmtId="4" fontId="30" fillId="0" borderId="35" xfId="85" applyNumberFormat="1" applyFont="1" applyFill="1" applyBorder="1" applyAlignment="1">
      <alignment vertical="center"/>
    </xf>
    <xf numFmtId="0" fontId="31" fillId="0" borderId="30" xfId="85" applyFont="1" applyBorder="1" applyAlignment="1">
      <alignment vertical="center"/>
    </xf>
    <xf numFmtId="0" fontId="31" fillId="0" borderId="31" xfId="85" applyFont="1" applyBorder="1" applyAlignment="1">
      <alignment vertical="center"/>
    </xf>
    <xf numFmtId="0" fontId="30" fillId="0" borderId="31" xfId="85" applyFont="1" applyBorder="1" applyAlignment="1">
      <alignment vertical="center"/>
    </xf>
    <xf numFmtId="0" fontId="30" fillId="0" borderId="34" xfId="85" applyFont="1" applyBorder="1" applyAlignment="1">
      <alignment vertical="center"/>
    </xf>
    <xf numFmtId="0" fontId="31" fillId="0" borderId="30" xfId="85" applyFont="1" applyBorder="1" applyAlignment="1">
      <alignment vertical="center" wrapText="1"/>
    </xf>
    <xf numFmtId="0" fontId="30" fillId="0" borderId="30" xfId="85" applyFont="1" applyBorder="1" applyAlignment="1">
      <alignment vertical="center" wrapText="1"/>
    </xf>
    <xf numFmtId="0" fontId="30" fillId="58" borderId="43" xfId="0" applyFont="1" applyFill="1" applyBorder="1" applyAlignment="1">
      <alignment horizontal="center" vertical="center" wrapText="1"/>
    </xf>
    <xf numFmtId="0" fontId="30" fillId="58" borderId="35" xfId="0" applyFont="1" applyFill="1" applyBorder="1" applyAlignment="1">
      <alignment horizontal="center" vertical="center" wrapText="1"/>
    </xf>
  </cellXfs>
  <cellStyles count="198">
    <cellStyle name="Accent1 - 20%" xfId="2"/>
    <cellStyle name="Accent1 - 40%" xfId="3"/>
    <cellStyle name="Accent1 - 60%" xfId="4"/>
    <cellStyle name="Accent2 - 20%" xfId="6"/>
    <cellStyle name="Accent2 - 40%" xfId="7"/>
    <cellStyle name="Accent2 - 60%" xfId="8"/>
    <cellStyle name="Accent3 - 20%" xfId="10"/>
    <cellStyle name="Accent3 - 40%" xfId="11"/>
    <cellStyle name="Accent3 - 60%" xfId="12"/>
    <cellStyle name="Accent4 - 20%" xfId="14"/>
    <cellStyle name="Accent4 - 40%" xfId="15"/>
    <cellStyle name="Accent4 - 60%" xfId="16"/>
    <cellStyle name="Accent5 - 20%" xfId="18"/>
    <cellStyle name="Accent5 - 40%" xfId="19"/>
    <cellStyle name="Accent5 - 60%" xfId="20"/>
    <cellStyle name="Accent6 - 20%" xfId="22"/>
    <cellStyle name="Accent6 - 40%" xfId="23"/>
    <cellStyle name="Accent6 - 60%" xfId="24"/>
    <cellStyle name="Bad 2" xfId="90"/>
    <cellStyle name="Buena" xfId="31" builtinId="26" customBuiltin="1"/>
    <cellStyle name="Bueno 2" xfId="140"/>
    <cellStyle name="Bueno 3" xfId="179"/>
    <cellStyle name="Calculation 2" xfId="94"/>
    <cellStyle name="Cálculo" xfId="26" builtinId="22" customBuiltin="1"/>
    <cellStyle name="Cálculo 2" xfId="177"/>
    <cellStyle name="Celda de comprobación" xfId="27" builtinId="23" customBuiltin="1"/>
    <cellStyle name="Celda de comprobación 2" xfId="178"/>
    <cellStyle name="Celda vinculada" xfId="37" builtinId="24" customBuiltin="1"/>
    <cellStyle name="Celda vinculada 2" xfId="185"/>
    <cellStyle name="Check Cell 2" xfId="96"/>
    <cellStyle name="Emphasis 1" xfId="28"/>
    <cellStyle name="Emphasis 2" xfId="29"/>
    <cellStyle name="Emphasis 3" xfId="30"/>
    <cellStyle name="Encabezado 1" xfId="32" builtinId="16" customBuiltin="1"/>
    <cellStyle name="Encabezado 1 2" xfId="180"/>
    <cellStyle name="Encabezado 4" xfId="35" builtinId="19" customBuiltin="1"/>
    <cellStyle name="Encabezado 4 2" xfId="183"/>
    <cellStyle name="Énfasis1" xfId="1" builtinId="29" customBuiltin="1"/>
    <cellStyle name="Énfasis1 2" xfId="170"/>
    <cellStyle name="Énfasis2" xfId="5" builtinId="33" customBuiltin="1"/>
    <cellStyle name="Énfasis2 2" xfId="171"/>
    <cellStyle name="Énfasis3" xfId="9" builtinId="37" customBuiltin="1"/>
    <cellStyle name="Énfasis3 2" xfId="172"/>
    <cellStyle name="Énfasis4" xfId="13" builtinId="41" customBuiltin="1"/>
    <cellStyle name="Énfasis4 2" xfId="173"/>
    <cellStyle name="Énfasis5" xfId="17" builtinId="45" customBuiltin="1"/>
    <cellStyle name="Énfasis5 2" xfId="174"/>
    <cellStyle name="Énfasis6" xfId="21" builtinId="49" customBuiltin="1"/>
    <cellStyle name="Énfasis6 2" xfId="175"/>
    <cellStyle name="Entrada" xfId="36" builtinId="20" customBuiltin="1"/>
    <cellStyle name="Entrada 2" xfId="184"/>
    <cellStyle name="Explanatory Text 2" xfId="99"/>
    <cellStyle name="Good 2" xfId="89"/>
    <cellStyle name="Heading 2 2" xfId="87"/>
    <cellStyle name="Heading 3 2" xfId="88"/>
    <cellStyle name="Incorrecto" xfId="25" builtinId="27" customBuiltin="1"/>
    <cellStyle name="Incorrecto 2" xfId="176"/>
    <cellStyle name="Input 2" xfId="92"/>
    <cellStyle name="Linked Cell 2" xfId="95"/>
    <cellStyle name="Millares 2" xfId="168"/>
    <cellStyle name="Millares 2 2" xfId="196"/>
    <cellStyle name="Millares 3" xfId="192"/>
    <cellStyle name="Millares 4" xfId="194"/>
    <cellStyle name="Millares 5" xfId="166"/>
    <cellStyle name="Neutral" xfId="38" builtinId="28" customBuiltin="1"/>
    <cellStyle name="Neutral 2" xfId="91"/>
    <cellStyle name="Neutral 3" xfId="141"/>
    <cellStyle name="Neutral 4" xfId="186"/>
    <cellStyle name="Normal" xfId="0" builtinId="0"/>
    <cellStyle name="Normal 2" xfId="85"/>
    <cellStyle name="Normal 2 2" xfId="197"/>
    <cellStyle name="Normal 3" xfId="139"/>
    <cellStyle name="Normal 3 2" xfId="191"/>
    <cellStyle name="Normal 3 3" xfId="167"/>
    <cellStyle name="Normal 4" xfId="169"/>
    <cellStyle name="Normal 5" xfId="193"/>
    <cellStyle name="Normal 6" xfId="165"/>
    <cellStyle name="Notas" xfId="39" builtinId="10" customBuiltin="1"/>
    <cellStyle name="Notas 2" xfId="187"/>
    <cellStyle name="Note 2" xfId="98"/>
    <cellStyle name="Output 2" xfId="93"/>
    <cellStyle name="Porcentaje 2" xfId="195"/>
    <cellStyle name="Salida" xfId="40" builtinId="21" customBuiltin="1"/>
    <cellStyle name="Salida 2" xfId="188"/>
    <cellStyle name="SAPBEXaggData" xfId="41"/>
    <cellStyle name="SAPBEXaggData 2" xfId="100"/>
    <cellStyle name="SAPBEXaggData 3" xfId="142"/>
    <cellStyle name="SAPBEXaggDataEmph" xfId="42"/>
    <cellStyle name="SAPBEXaggDataEmph 2" xfId="101"/>
    <cellStyle name="SAPBEXaggItem" xfId="43"/>
    <cellStyle name="SAPBEXaggItem 2" xfId="102"/>
    <cellStyle name="SAPBEXaggItem 3" xfId="143"/>
    <cellStyle name="SAPBEXaggItemX" xfId="44"/>
    <cellStyle name="SAPBEXaggItemX 2" xfId="103"/>
    <cellStyle name="SAPBEXchaText" xfId="45"/>
    <cellStyle name="SAPBEXchaText 2" xfId="104"/>
    <cellStyle name="SAPBEXchaText 3" xfId="144"/>
    <cellStyle name="SAPBEXexcBad7" xfId="46"/>
    <cellStyle name="SAPBEXexcBad7 2" xfId="105"/>
    <cellStyle name="SAPBEXexcBad7 3" xfId="145"/>
    <cellStyle name="SAPBEXexcBad8" xfId="47"/>
    <cellStyle name="SAPBEXexcBad8 2" xfId="106"/>
    <cellStyle name="SAPBEXexcBad8 3" xfId="146"/>
    <cellStyle name="SAPBEXexcBad9" xfId="48"/>
    <cellStyle name="SAPBEXexcBad9 2" xfId="107"/>
    <cellStyle name="SAPBEXexcBad9 3" xfId="147"/>
    <cellStyle name="SAPBEXexcCritical4" xfId="49"/>
    <cellStyle name="SAPBEXexcCritical4 2" xfId="108"/>
    <cellStyle name="SAPBEXexcCritical4 3" xfId="148"/>
    <cellStyle name="SAPBEXexcCritical5" xfId="50"/>
    <cellStyle name="SAPBEXexcCritical5 2" xfId="109"/>
    <cellStyle name="SAPBEXexcCritical5 3" xfId="149"/>
    <cellStyle name="SAPBEXexcCritical6" xfId="51"/>
    <cellStyle name="SAPBEXexcCritical6 2" xfId="110"/>
    <cellStyle name="SAPBEXexcCritical6 3" xfId="150"/>
    <cellStyle name="SAPBEXexcGood1" xfId="52"/>
    <cellStyle name="SAPBEXexcGood1 2" xfId="111"/>
    <cellStyle name="SAPBEXexcGood1 3" xfId="151"/>
    <cellStyle name="SAPBEXexcGood2" xfId="53"/>
    <cellStyle name="SAPBEXexcGood2 2" xfId="112"/>
    <cellStyle name="SAPBEXexcGood2 3" xfId="152"/>
    <cellStyle name="SAPBEXexcGood3" xfId="54"/>
    <cellStyle name="SAPBEXexcGood3 2" xfId="113"/>
    <cellStyle name="SAPBEXexcGood3 3" xfId="153"/>
    <cellStyle name="SAPBEXfilterDrill" xfId="55"/>
    <cellStyle name="SAPBEXfilterDrill 2" xfId="114"/>
    <cellStyle name="SAPBEXfilterDrill 3" xfId="154"/>
    <cellStyle name="SAPBEXfilterItem" xfId="56"/>
    <cellStyle name="SAPBEXfilterItem 2" xfId="115"/>
    <cellStyle name="SAPBEXfilterText" xfId="57"/>
    <cellStyle name="SAPBEXfilterText 2" xfId="116"/>
    <cellStyle name="SAPBEXformats" xfId="58"/>
    <cellStyle name="SAPBEXformats 2" xfId="117"/>
    <cellStyle name="SAPBEXformats 3" xfId="155"/>
    <cellStyle name="SAPBEXheaderItem" xfId="59"/>
    <cellStyle name="SAPBEXheaderItem 2" xfId="118"/>
    <cellStyle name="SAPBEXheaderItem 3" xfId="156"/>
    <cellStyle name="SAPBEXheaderText" xfId="60"/>
    <cellStyle name="SAPBEXheaderText 2" xfId="119"/>
    <cellStyle name="SAPBEXheaderText 3" xfId="157"/>
    <cellStyle name="SAPBEXHLevel0" xfId="61"/>
    <cellStyle name="SAPBEXHLevel0 2" xfId="120"/>
    <cellStyle name="SAPBEXHLevel0 3" xfId="158"/>
    <cellStyle name="SAPBEXHLevel0X" xfId="62"/>
    <cellStyle name="SAPBEXHLevel0X 2" xfId="121"/>
    <cellStyle name="SAPBEXHLevel1" xfId="63"/>
    <cellStyle name="SAPBEXHLevel1 2" xfId="122"/>
    <cellStyle name="SAPBEXHLevel1 3" xfId="159"/>
    <cellStyle name="SAPBEXHLevel1X" xfId="64"/>
    <cellStyle name="SAPBEXHLevel1X 2" xfId="123"/>
    <cellStyle name="SAPBEXHLevel2" xfId="65"/>
    <cellStyle name="SAPBEXHLevel2 2" xfId="124"/>
    <cellStyle name="SAPBEXHLevel2 3" xfId="160"/>
    <cellStyle name="SAPBEXHLevel2X" xfId="66"/>
    <cellStyle name="SAPBEXHLevel2X 2" xfId="125"/>
    <cellStyle name="SAPBEXHLevel3" xfId="67"/>
    <cellStyle name="SAPBEXHLevel3 2" xfId="126"/>
    <cellStyle name="SAPBEXHLevel3 3" xfId="161"/>
    <cellStyle name="SAPBEXHLevel3X" xfId="68"/>
    <cellStyle name="SAPBEXHLevel3X 2" xfId="127"/>
    <cellStyle name="SAPBEXinputData" xfId="69"/>
    <cellStyle name="SAPBEXinputData 2" xfId="128"/>
    <cellStyle name="SAPBEXItemHeader" xfId="70"/>
    <cellStyle name="SAPBEXresData" xfId="71"/>
    <cellStyle name="SAPBEXresData 2" xfId="129"/>
    <cellStyle name="SAPBEXresDataEmph" xfId="72"/>
    <cellStyle name="SAPBEXresDataEmph 2" xfId="130"/>
    <cellStyle name="SAPBEXresItem" xfId="73"/>
    <cellStyle name="SAPBEXresItem 2" xfId="131"/>
    <cellStyle name="SAPBEXresItemX" xfId="74"/>
    <cellStyle name="SAPBEXresItemX 2" xfId="132"/>
    <cellStyle name="SAPBEXstdData" xfId="75"/>
    <cellStyle name="SAPBEXstdData 2" xfId="133"/>
    <cellStyle name="SAPBEXstdData 3" xfId="162"/>
    <cellStyle name="SAPBEXstdDataEmph" xfId="76"/>
    <cellStyle name="SAPBEXstdDataEmph 2" xfId="134"/>
    <cellStyle name="SAPBEXstdItem" xfId="77"/>
    <cellStyle name="SAPBEXstdItem 2" xfId="135"/>
    <cellStyle name="SAPBEXstdItem 3" xfId="163"/>
    <cellStyle name="SAPBEXstdItemX" xfId="78"/>
    <cellStyle name="SAPBEXstdItemX 2" xfId="136"/>
    <cellStyle name="SAPBEXtitle" xfId="79"/>
    <cellStyle name="SAPBEXtitle 2" xfId="137"/>
    <cellStyle name="SAPBEXunassignedItem" xfId="80"/>
    <cellStyle name="SAPBEXunassignedItem 2" xfId="164"/>
    <cellStyle name="SAPBEXundefined" xfId="81"/>
    <cellStyle name="SAPBEXundefined 2" xfId="138"/>
    <cellStyle name="Sheet Title" xfId="82"/>
    <cellStyle name="Texto de advertencia" xfId="84" builtinId="11" customBuiltin="1"/>
    <cellStyle name="Texto de advertencia 2" xfId="190"/>
    <cellStyle name="Title 2" xfId="86"/>
    <cellStyle name="Título 2" xfId="33" builtinId="17" customBuiltin="1"/>
    <cellStyle name="Título 2 2" xfId="181"/>
    <cellStyle name="Título 3" xfId="34" builtinId="18" customBuiltin="1"/>
    <cellStyle name="Título 3 2" xfId="182"/>
    <cellStyle name="Total" xfId="83" builtinId="25" customBuiltin="1"/>
    <cellStyle name="Total 2" xfId="189"/>
    <cellStyle name="Warning Text 2" xfId="9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6758"/>
      <rgbColor rgb="00C6F9C1"/>
      <rgbColor rgb="00FF8073"/>
      <rgbColor rgb="00FF3838"/>
      <rgbColor rgb="00FF1818"/>
      <rgbColor rgb="00CDDEE9"/>
      <rgbColor rgb="00FF9D25"/>
      <rgbColor rgb="00F58700"/>
      <rgbColor rgb="00848484"/>
      <rgbColor rgb="003C9654"/>
      <rgbColor rgb="00000000"/>
      <rgbColor rgb="00008080"/>
      <rgbColor rgb="00B7CFE8"/>
      <rgbColor rgb="00C3D6EB"/>
      <rgbColor rgb="009190D6"/>
      <rgbColor rgb="00993366"/>
      <rgbColor rgb="00FFFFCC"/>
      <rgbColor rgb="00CCFFFF"/>
      <rgbColor rgb="00660066"/>
      <rgbColor rgb="00FF8073"/>
      <rgbColor rgb="000066CC"/>
      <rgbColor rgb="00E0E5E8"/>
      <rgbColor rgb="00000080"/>
      <rgbColor rgb="00FF00FF"/>
      <rgbColor rgb="00FFFF00"/>
      <rgbColor rgb="00F2F2F2"/>
      <rgbColor rgb="00800080"/>
      <rgbColor rgb="00800000"/>
      <rgbColor rgb="00008080"/>
      <rgbColor rgb="000000FF"/>
      <rgbColor rgb="00C6C4C4"/>
      <rgbColor rgb="00D5E3F2"/>
      <rgbColor rgb="00CCFFCC"/>
      <rgbColor rgb="00FFFDC1"/>
      <rgbColor rgb="00D5E3F2"/>
      <rgbColor rgb="00FF988C"/>
      <rgbColor rgb="00C6C9CC"/>
      <rgbColor rgb="00FFCC99"/>
      <rgbColor rgb="004D6776"/>
      <rgbColor rgb="00EFF6FB"/>
      <rgbColor rgb="00ABEDA5"/>
      <rgbColor rgb="00FECC8E"/>
      <rgbColor rgb="00FDBB71"/>
      <rgbColor rgb="00FBA643"/>
      <rgbColor rgb="00B6D9E6"/>
      <rgbColor rgb="00BFC9D5"/>
      <rgbColor rgb="00003366"/>
      <rgbColor rgb="0094D88F"/>
      <rgbColor rgb="008DB0DB"/>
      <rgbColor rgb="00333300"/>
      <rgbColor rgb="00EAF1F6"/>
      <rgbColor rgb="00DBE5EC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3"/>
    </mc:Choice>
    <mc:Fallback>
      <c:style val="13"/>
    </mc:Fallback>
  </mc:AlternateContent>
  <c:chart>
    <c:title>
      <c:overlay val="0"/>
    </c:title>
    <c:autoTitleDeleted val="0"/>
    <c:plotArea>
      <c:layout>
        <c:manualLayout>
          <c:layoutTarget val="inner"/>
          <c:xMode val="edge"/>
          <c:yMode val="edge"/>
          <c:x val="6.7088649060923322E-2"/>
          <c:y val="7.0938215102974822E-2"/>
          <c:w val="0.82784861294045953"/>
          <c:h val="0.8489702517162471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Table!$H$15</c:f>
              <c:strCache>
                <c:ptCount val="1"/>
                <c:pt idx="0">
                  <c:v>[E] Aprobado</c:v>
                </c:pt>
              </c:strCache>
            </c:strRef>
          </c:tx>
          <c:invertIfNegative val="0"/>
          <c:cat>
            <c:strRef>
              <c:f>Table!$G$16:$G$55</c:f>
              <c:strCache>
                <c:ptCount val="40"/>
                <c:pt idx="0">
                  <c:v>A. Ingresos Totales (A = A1+A2+A3)</c:v>
                </c:pt>
                <c:pt idx="1">
                  <c:v>A1. Ingresos de Libre Disposición</c:v>
                </c:pt>
                <c:pt idx="2">
                  <c:v>A2. Transferencias Federales Etiquetadas</c:v>
                </c:pt>
                <c:pt idx="3">
                  <c:v>A3. Financiamiento Neto</c:v>
                </c:pt>
                <c:pt idx="4">
                  <c:v>B. Egresos Presupuestarios1 (B = B1+B2).</c:v>
                </c:pt>
                <c:pt idx="5">
                  <c:v>B1. Gasto No Etiquetado (sin incluir Amortización de la Deud</c:v>
                </c:pt>
                <c:pt idx="6">
                  <c:v>B2. Gasto Etiquetado (sin incluir Amortización de la Deuda P</c:v>
                </c:pt>
                <c:pt idx="7">
                  <c:v>C. Remanentes del Ejercicio Anterior ( C = C1 + C2 ).</c:v>
                </c:pt>
                <c:pt idx="8">
                  <c:v>C1. Remanentes de Ingresos de Libre Disposición aplicados en</c:v>
                </c:pt>
                <c:pt idx="9">
                  <c:v>C2. Remanentes de Transferencias Federales Etiquetadas aplic</c:v>
                </c:pt>
                <c:pt idx="10">
                  <c:v>I. Balance Presupuestario (I = A – B + C).</c:v>
                </c:pt>
                <c:pt idx="11">
                  <c:v>II. Balance Presupuestario sin Financ. Neto (II = I - A3).</c:v>
                </c:pt>
                <c:pt idx="12">
                  <c:v>III. Balan. Presup. sin Financ. Neto y sin Reman. (III=II-C)</c:v>
                </c:pt>
                <c:pt idx="13">
                  <c:v>E. Intereses, Comisiones y Gastos de la Deuda (E = E1+E2).</c:v>
                </c:pt>
                <c:pt idx="14">
                  <c:v>E1. Inte., Com. y Gastos de la Deuda con Gasto No Etiquetado</c:v>
                </c:pt>
                <c:pt idx="15">
                  <c:v>E2. Inte., Com. y Gastos de la Deuda con Gasto Etiquetado</c:v>
                </c:pt>
                <c:pt idx="16">
                  <c:v>IV. Balance Primario (IV = III + E).</c:v>
                </c:pt>
                <c:pt idx="17">
                  <c:v>F. Financiamiento (F = F1 + F2).</c:v>
                </c:pt>
                <c:pt idx="18">
                  <c:v>F1. Financ, con Fuente de Pago de Ingresos de Libre Dispos.</c:v>
                </c:pt>
                <c:pt idx="19">
                  <c:v>F2. Financiamiento con Fuente de Pago de Transf. Feder. Etiq</c:v>
                </c:pt>
                <c:pt idx="20">
                  <c:v>G. Amortización de la Deuda (G = G1 + G2).</c:v>
                </c:pt>
                <c:pt idx="21">
                  <c:v>G1. Amortización de la Deuda Pública con Gasto No Etiquetado</c:v>
                </c:pt>
                <c:pt idx="22">
                  <c:v>G2. Amortización de la Deuda Pública con Gasto Etiquetado</c:v>
                </c:pt>
                <c:pt idx="23">
                  <c:v>A3. Financiamiento Neto (A3 = F – G )</c:v>
                </c:pt>
                <c:pt idx="24">
                  <c:v>A1. Ingresos de Libre Disposición.</c:v>
                </c:pt>
                <c:pt idx="25">
                  <c:v>A3.1 Financ. Neto Fuente Pago Ingr. Libre Dispo(A3. =F1-G1).</c:v>
                </c:pt>
                <c:pt idx="26">
                  <c:v>F1. Financ, con Fuente de Pago de Ingresos de Libre Dispos.</c:v>
                </c:pt>
                <c:pt idx="27">
                  <c:v>G1. Amortización de la Deuda Pública con Gasto No Etiquetado</c:v>
                </c:pt>
                <c:pt idx="28">
                  <c:v>B1. Gasto No Etiquetado (sin incluir Amortización de la Deu.</c:v>
                </c:pt>
                <c:pt idx="29">
                  <c:v>C1. Remanentes de Ingresos de Libre Disposición aplicados e.</c:v>
                </c:pt>
                <c:pt idx="30">
                  <c:v>V. Balance Presup. de Recur. Disp.  (V=A1+ A3.1–B1+C1).</c:v>
                </c:pt>
                <c:pt idx="31">
                  <c:v>VI. Balance Presup. de Rec. Disp. sin Finan. Neto(VI=V–A3.1-</c:v>
                </c:pt>
                <c:pt idx="32">
                  <c:v>A2. Transferencias Federales Etiquetadas.</c:v>
                </c:pt>
                <c:pt idx="33">
                  <c:v>A3.2 Fin. Neto con Fte. de Pago de Transf. Fed. Etiq. (A3.2.</c:v>
                </c:pt>
                <c:pt idx="34">
                  <c:v>F2. Financiamiento con Fuente de Pago de Transf. Feder. Eti.</c:v>
                </c:pt>
                <c:pt idx="35">
                  <c:v>G2. Amortización de la Deuda Pública con Gasto Etiquetado.</c:v>
                </c:pt>
                <c:pt idx="36">
                  <c:v>B2. Gasto Etiquetado (sin incluir Amortización de la Deuda .</c:v>
                </c:pt>
                <c:pt idx="37">
                  <c:v>C2. Remanentes de Transferencias Federales Etiqueta.</c:v>
                </c:pt>
                <c:pt idx="38">
                  <c:v>VII. Bal. Presup. de Rec.Etiq. (VII = A2 + A3.2 – B2 + C2).</c:v>
                </c:pt>
                <c:pt idx="39">
                  <c:v>VIII. Bal.Pres. de Rec. Etiq. sin Fin. Neto (VIII=VII–A3.2)</c:v>
                </c:pt>
              </c:strCache>
            </c:strRef>
          </c:cat>
          <c:val>
            <c:numRef>
              <c:f>Table!$H$16:$H$55</c:f>
              <c:numCache>
                <c:formatCode>#,##0</c:formatCode>
                <c:ptCount val="40"/>
                <c:pt idx="3" formatCode="#,##0.00">
                  <c:v>-127515308</c:v>
                </c:pt>
                <c:pt idx="4" formatCode="#,##0.00">
                  <c:v>95344463017</c:v>
                </c:pt>
                <c:pt idx="5" formatCode="#,##0.00">
                  <c:v>47265246459</c:v>
                </c:pt>
                <c:pt idx="6" formatCode="#,##0.00">
                  <c:v>48079216558</c:v>
                </c:pt>
                <c:pt idx="7" formatCode="#,##0.00;\-\ #,##0.00">
                  <c:v>0</c:v>
                </c:pt>
                <c:pt idx="8" formatCode="#,##0.00;\-\ #,##0.00">
                  <c:v>0</c:v>
                </c:pt>
                <c:pt idx="9" formatCode="#,##0.00;\-\ #,##0.00">
                  <c:v>0</c:v>
                </c:pt>
                <c:pt idx="10" formatCode="#,##0.00">
                  <c:v>-95344463017</c:v>
                </c:pt>
                <c:pt idx="11" formatCode="#,##0.00">
                  <c:v>-95344463017</c:v>
                </c:pt>
                <c:pt idx="12" formatCode="#,##0.00">
                  <c:v>-95344463017</c:v>
                </c:pt>
                <c:pt idx="13" formatCode="#,##0.00">
                  <c:v>3322975963</c:v>
                </c:pt>
                <c:pt idx="14" formatCode="#,##0.00">
                  <c:v>729805537</c:v>
                </c:pt>
                <c:pt idx="15" formatCode="#,##0.00">
                  <c:v>2593170426</c:v>
                </c:pt>
                <c:pt idx="16" formatCode="#,##0.00">
                  <c:v>-92021487054</c:v>
                </c:pt>
                <c:pt idx="20" formatCode="#,##0.00">
                  <c:v>127515308</c:v>
                </c:pt>
                <c:pt idx="22" formatCode="#,##0.00">
                  <c:v>127515308</c:v>
                </c:pt>
                <c:pt idx="23" formatCode="#,##0.00">
                  <c:v>-127515308</c:v>
                </c:pt>
                <c:pt idx="28" formatCode="#,##0.00">
                  <c:v>47265246459</c:v>
                </c:pt>
                <c:pt idx="29" formatCode="#,##0.00;\-\ #,##0.00">
                  <c:v>0</c:v>
                </c:pt>
                <c:pt idx="30" formatCode="#,##0.00">
                  <c:v>-47265246459</c:v>
                </c:pt>
                <c:pt idx="31" formatCode="#,##0.00">
                  <c:v>-47265246459</c:v>
                </c:pt>
                <c:pt idx="33" formatCode="#,##0.00">
                  <c:v>-127515308</c:v>
                </c:pt>
                <c:pt idx="35" formatCode="#,##0.00">
                  <c:v>127515308</c:v>
                </c:pt>
                <c:pt idx="36" formatCode="#,##0.00">
                  <c:v>48079216558</c:v>
                </c:pt>
                <c:pt idx="37" formatCode="#,##0.00;\-\ #,##0.00">
                  <c:v>0</c:v>
                </c:pt>
                <c:pt idx="38" formatCode="#,##0.00">
                  <c:v>-48206731866</c:v>
                </c:pt>
                <c:pt idx="39" formatCode="#,##0.00">
                  <c:v>-48079216558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A69-4315-BD80-25404E78C2AC}"/>
            </c:ext>
          </c:extLst>
        </c:ser>
        <c:ser>
          <c:idx val="1"/>
          <c:order val="1"/>
          <c:tx>
            <c:strRef>
              <c:f>Table!$I$15</c:f>
              <c:strCache>
                <c:ptCount val="1"/>
                <c:pt idx="0">
                  <c:v>[E] Devengado</c:v>
                </c:pt>
              </c:strCache>
            </c:strRef>
          </c:tx>
          <c:invertIfNegative val="0"/>
          <c:cat>
            <c:strRef>
              <c:f>Table!$G$16:$G$55</c:f>
              <c:strCache>
                <c:ptCount val="40"/>
                <c:pt idx="0">
                  <c:v>A. Ingresos Totales (A = A1+A2+A3)</c:v>
                </c:pt>
                <c:pt idx="1">
                  <c:v>A1. Ingresos de Libre Disposición</c:v>
                </c:pt>
                <c:pt idx="2">
                  <c:v>A2. Transferencias Federales Etiquetadas</c:v>
                </c:pt>
                <c:pt idx="3">
                  <c:v>A3. Financiamiento Neto</c:v>
                </c:pt>
                <c:pt idx="4">
                  <c:v>B. Egresos Presupuestarios1 (B = B1+B2).</c:v>
                </c:pt>
                <c:pt idx="5">
                  <c:v>B1. Gasto No Etiquetado (sin incluir Amortización de la Deud</c:v>
                </c:pt>
                <c:pt idx="6">
                  <c:v>B2. Gasto Etiquetado (sin incluir Amortización de la Deuda P</c:v>
                </c:pt>
                <c:pt idx="7">
                  <c:v>C. Remanentes del Ejercicio Anterior ( C = C1 + C2 ).</c:v>
                </c:pt>
                <c:pt idx="8">
                  <c:v>C1. Remanentes de Ingresos de Libre Disposición aplicados en</c:v>
                </c:pt>
                <c:pt idx="9">
                  <c:v>C2. Remanentes de Transferencias Federales Etiquetadas aplic</c:v>
                </c:pt>
                <c:pt idx="10">
                  <c:v>I. Balance Presupuestario (I = A – B + C).</c:v>
                </c:pt>
                <c:pt idx="11">
                  <c:v>II. Balance Presupuestario sin Financ. Neto (II = I - A3).</c:v>
                </c:pt>
                <c:pt idx="12">
                  <c:v>III. Balan. Presup. sin Financ. Neto y sin Reman. (III=II-C)</c:v>
                </c:pt>
                <c:pt idx="13">
                  <c:v>E. Intereses, Comisiones y Gastos de la Deuda (E = E1+E2).</c:v>
                </c:pt>
                <c:pt idx="14">
                  <c:v>E1. Inte., Com. y Gastos de la Deuda con Gasto No Etiquetado</c:v>
                </c:pt>
                <c:pt idx="15">
                  <c:v>E2. Inte., Com. y Gastos de la Deuda con Gasto Etiquetado</c:v>
                </c:pt>
                <c:pt idx="16">
                  <c:v>IV. Balance Primario (IV = III + E).</c:v>
                </c:pt>
                <c:pt idx="17">
                  <c:v>F. Financiamiento (F = F1 + F2).</c:v>
                </c:pt>
                <c:pt idx="18">
                  <c:v>F1. Financ, con Fuente de Pago de Ingresos de Libre Dispos.</c:v>
                </c:pt>
                <c:pt idx="19">
                  <c:v>F2. Financiamiento con Fuente de Pago de Transf. Feder. Etiq</c:v>
                </c:pt>
                <c:pt idx="20">
                  <c:v>G. Amortización de la Deuda (G = G1 + G2).</c:v>
                </c:pt>
                <c:pt idx="21">
                  <c:v>G1. Amortización de la Deuda Pública con Gasto No Etiquetado</c:v>
                </c:pt>
                <c:pt idx="22">
                  <c:v>G2. Amortización de la Deuda Pública con Gasto Etiquetado</c:v>
                </c:pt>
                <c:pt idx="23">
                  <c:v>A3. Financiamiento Neto (A3 = F – G )</c:v>
                </c:pt>
                <c:pt idx="24">
                  <c:v>A1. Ingresos de Libre Disposición.</c:v>
                </c:pt>
                <c:pt idx="25">
                  <c:v>A3.1 Financ. Neto Fuente Pago Ingr. Libre Dispo(A3. =F1-G1).</c:v>
                </c:pt>
                <c:pt idx="26">
                  <c:v>F1. Financ, con Fuente de Pago de Ingresos de Libre Dispos.</c:v>
                </c:pt>
                <c:pt idx="27">
                  <c:v>G1. Amortización de la Deuda Pública con Gasto No Etiquetado</c:v>
                </c:pt>
                <c:pt idx="28">
                  <c:v>B1. Gasto No Etiquetado (sin incluir Amortización de la Deu.</c:v>
                </c:pt>
                <c:pt idx="29">
                  <c:v>C1. Remanentes de Ingresos de Libre Disposición aplicados e.</c:v>
                </c:pt>
                <c:pt idx="30">
                  <c:v>V. Balance Presup. de Recur. Disp.  (V=A1+ A3.1–B1+C1).</c:v>
                </c:pt>
                <c:pt idx="31">
                  <c:v>VI. Balance Presup. de Rec. Disp. sin Finan. Neto(VI=V–A3.1-</c:v>
                </c:pt>
                <c:pt idx="32">
                  <c:v>A2. Transferencias Federales Etiquetadas.</c:v>
                </c:pt>
                <c:pt idx="33">
                  <c:v>A3.2 Fin. Neto con Fte. de Pago de Transf. Fed. Etiq. (A3.2.</c:v>
                </c:pt>
                <c:pt idx="34">
                  <c:v>F2. Financiamiento con Fuente de Pago de Transf. Feder. Eti.</c:v>
                </c:pt>
                <c:pt idx="35">
                  <c:v>G2. Amortización de la Deuda Pública con Gasto Etiquetado.</c:v>
                </c:pt>
                <c:pt idx="36">
                  <c:v>B2. Gasto Etiquetado (sin incluir Amortización de la Deuda .</c:v>
                </c:pt>
                <c:pt idx="37">
                  <c:v>C2. Remanentes de Transferencias Federales Etiqueta.</c:v>
                </c:pt>
                <c:pt idx="38">
                  <c:v>VII. Bal. Presup. de Rec.Etiq. (VII = A2 + A3.2 – B2 + C2).</c:v>
                </c:pt>
                <c:pt idx="39">
                  <c:v>VIII. Bal.Pres. de Rec. Etiq. sin Fin. Neto (VIII=VII–A3.2)</c:v>
                </c:pt>
              </c:strCache>
            </c:strRef>
          </c:cat>
          <c:val>
            <c:numRef>
              <c:f>Table!$I$16:$I$55</c:f>
              <c:numCache>
                <c:formatCode>#,##0.00</c:formatCode>
                <c:ptCount val="40"/>
                <c:pt idx="0">
                  <c:v>-33619095411.209999</c:v>
                </c:pt>
                <c:pt idx="1">
                  <c:v>-16072248654.83</c:v>
                </c:pt>
                <c:pt idx="2">
                  <c:v>-17546846756.380001</c:v>
                </c:pt>
                <c:pt idx="3">
                  <c:v>-29495268.859999999</c:v>
                </c:pt>
                <c:pt idx="4">
                  <c:v>34172782647.25</c:v>
                </c:pt>
                <c:pt idx="5">
                  <c:v>17084745528.059999</c:v>
                </c:pt>
                <c:pt idx="6">
                  <c:v>17088037119.190001</c:v>
                </c:pt>
                <c:pt idx="7" formatCode="#,##0.00;\-\ #,##0.00">
                  <c:v>0</c:v>
                </c:pt>
                <c:pt idx="8" formatCode="#,##0.00;\-\ #,##0.00">
                  <c:v>0</c:v>
                </c:pt>
                <c:pt idx="9" formatCode="#,##0.00;\-\ #,##0.00">
                  <c:v>0</c:v>
                </c:pt>
                <c:pt idx="10">
                  <c:v>-67791878058.459999</c:v>
                </c:pt>
                <c:pt idx="11">
                  <c:v>-67791878058.459999</c:v>
                </c:pt>
                <c:pt idx="12">
                  <c:v>-67791878058.459999</c:v>
                </c:pt>
                <c:pt idx="13">
                  <c:v>1044293876.58</c:v>
                </c:pt>
                <c:pt idx="14">
                  <c:v>67753865.409999996</c:v>
                </c:pt>
                <c:pt idx="15">
                  <c:v>976540011.16999996</c:v>
                </c:pt>
                <c:pt idx="16">
                  <c:v>-66747584181.879997</c:v>
                </c:pt>
                <c:pt idx="17" formatCode="#,##0.00;\-\ #,##0.00">
                  <c:v>0</c:v>
                </c:pt>
                <c:pt idx="18" formatCode="#,##0.00;\-\ #,##0.00">
                  <c:v>0</c:v>
                </c:pt>
                <c:pt idx="19" formatCode="#,##0.00;\-\ #,##0.00">
                  <c:v>0</c:v>
                </c:pt>
                <c:pt idx="20">
                  <c:v>29495268.859999999</c:v>
                </c:pt>
                <c:pt idx="21" formatCode="#,##0.00;\-\ #,##0.00">
                  <c:v>0</c:v>
                </c:pt>
                <c:pt idx="22">
                  <c:v>29495268.859999999</c:v>
                </c:pt>
                <c:pt idx="23">
                  <c:v>-29495268.859999999</c:v>
                </c:pt>
                <c:pt idx="24">
                  <c:v>-16072248654.83</c:v>
                </c:pt>
                <c:pt idx="25" formatCode="#,##0.00;\-\ #,##0.00">
                  <c:v>0</c:v>
                </c:pt>
                <c:pt idx="26" formatCode="#,##0.00;\-\ #,##0.00">
                  <c:v>0</c:v>
                </c:pt>
                <c:pt idx="27" formatCode="#,##0.00;\-\ #,##0.00">
                  <c:v>0</c:v>
                </c:pt>
                <c:pt idx="28">
                  <c:v>17084745528.059999</c:v>
                </c:pt>
                <c:pt idx="29" formatCode="#,##0.00;\-\ #,##0.00">
                  <c:v>0</c:v>
                </c:pt>
                <c:pt idx="30">
                  <c:v>-33156994182.889999</c:v>
                </c:pt>
                <c:pt idx="31">
                  <c:v>-33156994182.889999</c:v>
                </c:pt>
                <c:pt idx="32">
                  <c:v>-17546846756.380001</c:v>
                </c:pt>
                <c:pt idx="33">
                  <c:v>-29495268.859999999</c:v>
                </c:pt>
                <c:pt idx="34" formatCode="#,##0.00;\-\ #,##0.00">
                  <c:v>0</c:v>
                </c:pt>
                <c:pt idx="35">
                  <c:v>29495268.859999999</c:v>
                </c:pt>
                <c:pt idx="36">
                  <c:v>17088037119.190001</c:v>
                </c:pt>
                <c:pt idx="37" formatCode="#,##0.00;\-\ #,##0.00">
                  <c:v>0</c:v>
                </c:pt>
                <c:pt idx="38">
                  <c:v>-34664379144.43</c:v>
                </c:pt>
                <c:pt idx="39">
                  <c:v>-34634883875.57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A69-4315-BD80-25404E78C2AC}"/>
            </c:ext>
          </c:extLst>
        </c:ser>
        <c:ser>
          <c:idx val="2"/>
          <c:order val="2"/>
          <c:tx>
            <c:strRef>
              <c:f>Table!$J$15</c:f>
              <c:strCache>
                <c:ptCount val="1"/>
                <c:pt idx="0">
                  <c:v>[E] Pagado</c:v>
                </c:pt>
              </c:strCache>
            </c:strRef>
          </c:tx>
          <c:invertIfNegative val="0"/>
          <c:cat>
            <c:strRef>
              <c:f>Table!$G$16:$G$55</c:f>
              <c:strCache>
                <c:ptCount val="40"/>
                <c:pt idx="0">
                  <c:v>A. Ingresos Totales (A = A1+A2+A3)</c:v>
                </c:pt>
                <c:pt idx="1">
                  <c:v>A1. Ingresos de Libre Disposición</c:v>
                </c:pt>
                <c:pt idx="2">
                  <c:v>A2. Transferencias Federales Etiquetadas</c:v>
                </c:pt>
                <c:pt idx="3">
                  <c:v>A3. Financiamiento Neto</c:v>
                </c:pt>
                <c:pt idx="4">
                  <c:v>B. Egresos Presupuestarios1 (B = B1+B2).</c:v>
                </c:pt>
                <c:pt idx="5">
                  <c:v>B1. Gasto No Etiquetado (sin incluir Amortización de la Deud</c:v>
                </c:pt>
                <c:pt idx="6">
                  <c:v>B2. Gasto Etiquetado (sin incluir Amortización de la Deuda P</c:v>
                </c:pt>
                <c:pt idx="7">
                  <c:v>C. Remanentes del Ejercicio Anterior ( C = C1 + C2 ).</c:v>
                </c:pt>
                <c:pt idx="8">
                  <c:v>C1. Remanentes de Ingresos de Libre Disposición aplicados en</c:v>
                </c:pt>
                <c:pt idx="9">
                  <c:v>C2. Remanentes de Transferencias Federales Etiquetadas aplic</c:v>
                </c:pt>
                <c:pt idx="10">
                  <c:v>I. Balance Presupuestario (I = A – B + C).</c:v>
                </c:pt>
                <c:pt idx="11">
                  <c:v>II. Balance Presupuestario sin Financ. Neto (II = I - A3).</c:v>
                </c:pt>
                <c:pt idx="12">
                  <c:v>III. Balan. Presup. sin Financ. Neto y sin Reman. (III=II-C)</c:v>
                </c:pt>
                <c:pt idx="13">
                  <c:v>E. Intereses, Comisiones y Gastos de la Deuda (E = E1+E2).</c:v>
                </c:pt>
                <c:pt idx="14">
                  <c:v>E1. Inte., Com. y Gastos de la Deuda con Gasto No Etiquetado</c:v>
                </c:pt>
                <c:pt idx="15">
                  <c:v>E2. Inte., Com. y Gastos de la Deuda con Gasto Etiquetado</c:v>
                </c:pt>
                <c:pt idx="16">
                  <c:v>IV. Balance Primario (IV = III + E).</c:v>
                </c:pt>
                <c:pt idx="17">
                  <c:v>F. Financiamiento (F = F1 + F2).</c:v>
                </c:pt>
                <c:pt idx="18">
                  <c:v>F1. Financ, con Fuente de Pago de Ingresos de Libre Dispos.</c:v>
                </c:pt>
                <c:pt idx="19">
                  <c:v>F2. Financiamiento con Fuente de Pago de Transf. Feder. Etiq</c:v>
                </c:pt>
                <c:pt idx="20">
                  <c:v>G. Amortización de la Deuda (G = G1 + G2).</c:v>
                </c:pt>
                <c:pt idx="21">
                  <c:v>G1. Amortización de la Deuda Pública con Gasto No Etiquetado</c:v>
                </c:pt>
                <c:pt idx="22">
                  <c:v>G2. Amortización de la Deuda Pública con Gasto Etiquetado</c:v>
                </c:pt>
                <c:pt idx="23">
                  <c:v>A3. Financiamiento Neto (A3 = F – G )</c:v>
                </c:pt>
                <c:pt idx="24">
                  <c:v>A1. Ingresos de Libre Disposición.</c:v>
                </c:pt>
                <c:pt idx="25">
                  <c:v>A3.1 Financ. Neto Fuente Pago Ingr. Libre Dispo(A3. =F1-G1).</c:v>
                </c:pt>
                <c:pt idx="26">
                  <c:v>F1. Financ, con Fuente de Pago de Ingresos de Libre Dispos.</c:v>
                </c:pt>
                <c:pt idx="27">
                  <c:v>G1. Amortización de la Deuda Pública con Gasto No Etiquetado</c:v>
                </c:pt>
                <c:pt idx="28">
                  <c:v>B1. Gasto No Etiquetado (sin incluir Amortización de la Deu.</c:v>
                </c:pt>
                <c:pt idx="29">
                  <c:v>C1. Remanentes de Ingresos de Libre Disposición aplicados e.</c:v>
                </c:pt>
                <c:pt idx="30">
                  <c:v>V. Balance Presup. de Recur. Disp.  (V=A1+ A3.1–B1+C1).</c:v>
                </c:pt>
                <c:pt idx="31">
                  <c:v>VI. Balance Presup. de Rec. Disp. sin Finan. Neto(VI=V–A3.1-</c:v>
                </c:pt>
                <c:pt idx="32">
                  <c:v>A2. Transferencias Federales Etiquetadas.</c:v>
                </c:pt>
                <c:pt idx="33">
                  <c:v>A3.2 Fin. Neto con Fte. de Pago de Transf. Fed. Etiq. (A3.2.</c:v>
                </c:pt>
                <c:pt idx="34">
                  <c:v>F2. Financiamiento con Fuente de Pago de Transf. Feder. Eti.</c:v>
                </c:pt>
                <c:pt idx="35">
                  <c:v>G2. Amortización de la Deuda Pública con Gasto Etiquetado.</c:v>
                </c:pt>
                <c:pt idx="36">
                  <c:v>B2. Gasto Etiquetado (sin incluir Amortización de la Deuda .</c:v>
                </c:pt>
                <c:pt idx="37">
                  <c:v>C2. Remanentes de Transferencias Federales Etiqueta.</c:v>
                </c:pt>
                <c:pt idx="38">
                  <c:v>VII. Bal. Presup. de Rec.Etiq. (VII = A2 + A3.2 – B2 + C2).</c:v>
                </c:pt>
                <c:pt idx="39">
                  <c:v>VIII. Bal.Pres. de Rec. Etiq. sin Fin. Neto (VIII=VII–A3.2)</c:v>
                </c:pt>
              </c:strCache>
            </c:strRef>
          </c:cat>
          <c:val>
            <c:numRef>
              <c:f>Table!$J$16:$J$55</c:f>
              <c:numCache>
                <c:formatCode>#,##0.00</c:formatCode>
                <c:ptCount val="40"/>
                <c:pt idx="0">
                  <c:v>-29433173034.66</c:v>
                </c:pt>
                <c:pt idx="1">
                  <c:v>-11886326278.280001</c:v>
                </c:pt>
                <c:pt idx="2">
                  <c:v>-17546846756.380001</c:v>
                </c:pt>
                <c:pt idx="3">
                  <c:v>-36793177.219999999</c:v>
                </c:pt>
                <c:pt idx="4">
                  <c:v>31836050899.529999</c:v>
                </c:pt>
                <c:pt idx="5">
                  <c:v>15086046127.35</c:v>
                </c:pt>
                <c:pt idx="6">
                  <c:v>16750004772.18</c:v>
                </c:pt>
                <c:pt idx="7" formatCode="#,##0.00;\-\ #,##0.00">
                  <c:v>0</c:v>
                </c:pt>
                <c:pt idx="8" formatCode="#,##0.00;\-\ #,##0.00">
                  <c:v>0</c:v>
                </c:pt>
                <c:pt idx="9" formatCode="#,##0.00;\-\ #,##0.00">
                  <c:v>0</c:v>
                </c:pt>
                <c:pt idx="10">
                  <c:v>-61269223934.190002</c:v>
                </c:pt>
                <c:pt idx="11">
                  <c:v>-61269223934.190002</c:v>
                </c:pt>
                <c:pt idx="12">
                  <c:v>-61269223934.190002</c:v>
                </c:pt>
                <c:pt idx="13">
                  <c:v>1047483559.8</c:v>
                </c:pt>
                <c:pt idx="14">
                  <c:v>67753865.409999996</c:v>
                </c:pt>
                <c:pt idx="15">
                  <c:v>979729694.38999999</c:v>
                </c:pt>
                <c:pt idx="16">
                  <c:v>-60221740374.389999</c:v>
                </c:pt>
                <c:pt idx="17" formatCode="#,##0.00;\-\ #,##0.00">
                  <c:v>0</c:v>
                </c:pt>
                <c:pt idx="18" formatCode="#,##0.00;\-\ #,##0.00">
                  <c:v>0</c:v>
                </c:pt>
                <c:pt idx="19" formatCode="#,##0.00;\-\ #,##0.00">
                  <c:v>0</c:v>
                </c:pt>
                <c:pt idx="20">
                  <c:v>36793177.219999999</c:v>
                </c:pt>
                <c:pt idx="21" formatCode="#,##0.00;\-\ #,##0.00">
                  <c:v>0</c:v>
                </c:pt>
                <c:pt idx="22">
                  <c:v>36793177.219999999</c:v>
                </c:pt>
                <c:pt idx="23">
                  <c:v>-36793177.219999999</c:v>
                </c:pt>
                <c:pt idx="24">
                  <c:v>-11886326278.280001</c:v>
                </c:pt>
                <c:pt idx="25" formatCode="#,##0.00;\-\ #,##0.00">
                  <c:v>0</c:v>
                </c:pt>
                <c:pt idx="26" formatCode="#,##0.00;\-\ #,##0.00">
                  <c:v>0</c:v>
                </c:pt>
                <c:pt idx="27" formatCode="#,##0.00;\-\ #,##0.00">
                  <c:v>0</c:v>
                </c:pt>
                <c:pt idx="28">
                  <c:v>15086046127.35</c:v>
                </c:pt>
                <c:pt idx="29" formatCode="#,##0.00;\-\ #,##0.00">
                  <c:v>0</c:v>
                </c:pt>
                <c:pt idx="30">
                  <c:v>-26972372405.630001</c:v>
                </c:pt>
                <c:pt idx="31">
                  <c:v>-26972372405.630001</c:v>
                </c:pt>
                <c:pt idx="32">
                  <c:v>-17546846756.380001</c:v>
                </c:pt>
                <c:pt idx="33">
                  <c:v>-36793177.219999999</c:v>
                </c:pt>
                <c:pt idx="34" formatCode="#,##0.00;\-\ #,##0.00">
                  <c:v>0</c:v>
                </c:pt>
                <c:pt idx="35">
                  <c:v>36793177.219999999</c:v>
                </c:pt>
                <c:pt idx="36">
                  <c:v>16750004772.18</c:v>
                </c:pt>
                <c:pt idx="37" formatCode="#,##0.00;\-\ #,##0.00">
                  <c:v>0</c:v>
                </c:pt>
                <c:pt idx="38">
                  <c:v>-34333644705.779999</c:v>
                </c:pt>
                <c:pt idx="39">
                  <c:v>-34296851528.560001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A69-4315-BD80-25404E78C2AC}"/>
            </c:ext>
          </c:extLst>
        </c:ser>
        <c:ser>
          <c:idx val="3"/>
          <c:order val="3"/>
          <c:tx>
            <c:strRef>
              <c:f>Table!$K$15</c:f>
              <c:strCache>
                <c:ptCount val="1"/>
                <c:pt idx="0">
                  <c:v>[I] Estimado</c:v>
                </c:pt>
              </c:strCache>
            </c:strRef>
          </c:tx>
          <c:invertIfNegative val="0"/>
          <c:cat>
            <c:strRef>
              <c:f>Table!$G$16:$G$55</c:f>
              <c:strCache>
                <c:ptCount val="40"/>
                <c:pt idx="0">
                  <c:v>A. Ingresos Totales (A = A1+A2+A3)</c:v>
                </c:pt>
                <c:pt idx="1">
                  <c:v>A1. Ingresos de Libre Disposición</c:v>
                </c:pt>
                <c:pt idx="2">
                  <c:v>A2. Transferencias Federales Etiquetadas</c:v>
                </c:pt>
                <c:pt idx="3">
                  <c:v>A3. Financiamiento Neto</c:v>
                </c:pt>
                <c:pt idx="4">
                  <c:v>B. Egresos Presupuestarios1 (B = B1+B2).</c:v>
                </c:pt>
                <c:pt idx="5">
                  <c:v>B1. Gasto No Etiquetado (sin incluir Amortización de la Deud</c:v>
                </c:pt>
                <c:pt idx="6">
                  <c:v>B2. Gasto Etiquetado (sin incluir Amortización de la Deuda P</c:v>
                </c:pt>
                <c:pt idx="7">
                  <c:v>C. Remanentes del Ejercicio Anterior ( C = C1 + C2 ).</c:v>
                </c:pt>
                <c:pt idx="8">
                  <c:v>C1. Remanentes de Ingresos de Libre Disposición aplicados en</c:v>
                </c:pt>
                <c:pt idx="9">
                  <c:v>C2. Remanentes de Transferencias Federales Etiquetadas aplic</c:v>
                </c:pt>
                <c:pt idx="10">
                  <c:v>I. Balance Presupuestario (I = A – B + C).</c:v>
                </c:pt>
                <c:pt idx="11">
                  <c:v>II. Balance Presupuestario sin Financ. Neto (II = I - A3).</c:v>
                </c:pt>
                <c:pt idx="12">
                  <c:v>III. Balan. Presup. sin Financ. Neto y sin Reman. (III=II-C)</c:v>
                </c:pt>
                <c:pt idx="13">
                  <c:v>E. Intereses, Comisiones y Gastos de la Deuda (E = E1+E2).</c:v>
                </c:pt>
                <c:pt idx="14">
                  <c:v>E1. Inte., Com. y Gastos de la Deuda con Gasto No Etiquetado</c:v>
                </c:pt>
                <c:pt idx="15">
                  <c:v>E2. Inte., Com. y Gastos de la Deuda con Gasto Etiquetado</c:v>
                </c:pt>
                <c:pt idx="16">
                  <c:v>IV. Balance Primario (IV = III + E).</c:v>
                </c:pt>
                <c:pt idx="17">
                  <c:v>F. Financiamiento (F = F1 + F2).</c:v>
                </c:pt>
                <c:pt idx="18">
                  <c:v>F1. Financ, con Fuente de Pago de Ingresos de Libre Dispos.</c:v>
                </c:pt>
                <c:pt idx="19">
                  <c:v>F2. Financiamiento con Fuente de Pago de Transf. Feder. Etiq</c:v>
                </c:pt>
                <c:pt idx="20">
                  <c:v>G. Amortización de la Deuda (G = G1 + G2).</c:v>
                </c:pt>
                <c:pt idx="21">
                  <c:v>G1. Amortización de la Deuda Pública con Gasto No Etiquetado</c:v>
                </c:pt>
                <c:pt idx="22">
                  <c:v>G2. Amortización de la Deuda Pública con Gasto Etiquetado</c:v>
                </c:pt>
                <c:pt idx="23">
                  <c:v>A3. Financiamiento Neto (A3 = F – G )</c:v>
                </c:pt>
                <c:pt idx="24">
                  <c:v>A1. Ingresos de Libre Disposición.</c:v>
                </c:pt>
                <c:pt idx="25">
                  <c:v>A3.1 Financ. Neto Fuente Pago Ingr. Libre Dispo(A3. =F1-G1).</c:v>
                </c:pt>
                <c:pt idx="26">
                  <c:v>F1. Financ, con Fuente de Pago de Ingresos de Libre Dispos.</c:v>
                </c:pt>
                <c:pt idx="27">
                  <c:v>G1. Amortización de la Deuda Pública con Gasto No Etiquetado</c:v>
                </c:pt>
                <c:pt idx="28">
                  <c:v>B1. Gasto No Etiquetado (sin incluir Amortización de la Deu.</c:v>
                </c:pt>
                <c:pt idx="29">
                  <c:v>C1. Remanentes de Ingresos de Libre Disposición aplicados e.</c:v>
                </c:pt>
                <c:pt idx="30">
                  <c:v>V. Balance Presup. de Recur. Disp.  (V=A1+ A3.1–B1+C1).</c:v>
                </c:pt>
                <c:pt idx="31">
                  <c:v>VI. Balance Presup. de Rec. Disp. sin Finan. Neto(VI=V–A3.1-</c:v>
                </c:pt>
                <c:pt idx="32">
                  <c:v>A2. Transferencias Federales Etiquetadas.</c:v>
                </c:pt>
                <c:pt idx="33">
                  <c:v>A3.2 Fin. Neto con Fte. de Pago de Transf. Fed. Etiq. (A3.2.</c:v>
                </c:pt>
                <c:pt idx="34">
                  <c:v>F2. Financiamiento con Fuente de Pago de Transf. Feder. Eti.</c:v>
                </c:pt>
                <c:pt idx="35">
                  <c:v>G2. Amortización de la Deuda Pública con Gasto Etiquetado.</c:v>
                </c:pt>
                <c:pt idx="36">
                  <c:v>B2. Gasto Etiquetado (sin incluir Amortización de la Deuda .</c:v>
                </c:pt>
                <c:pt idx="37">
                  <c:v>C2. Remanentes de Transferencias Federales Etiqueta.</c:v>
                </c:pt>
                <c:pt idx="38">
                  <c:v>VII. Bal. Presup. de Rec.Etiq. (VII = A2 + A3.2 – B2 + C2).</c:v>
                </c:pt>
                <c:pt idx="39">
                  <c:v>VIII. Bal.Pres. de Rec. Etiq. sin Fin. Neto (VIII=VII–A3.2)</c:v>
                </c:pt>
              </c:strCache>
            </c:strRef>
          </c:cat>
          <c:val>
            <c:numRef>
              <c:f>Table!$K$16:$K$55</c:f>
              <c:numCache>
                <c:formatCode>#,##0.00;\-\ #,##0.00</c:formatCode>
                <c:ptCount val="4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A69-4315-BD80-25404E78C2AC}"/>
            </c:ext>
          </c:extLst>
        </c:ser>
        <c:ser>
          <c:idx val="4"/>
          <c:order val="4"/>
          <c:tx>
            <c:strRef>
              <c:f>Table!$L$15</c:f>
              <c:strCache>
                <c:ptCount val="1"/>
                <c:pt idx="0">
                  <c:v>[I] Devengado</c:v>
                </c:pt>
              </c:strCache>
            </c:strRef>
          </c:tx>
          <c:invertIfNegative val="0"/>
          <c:cat>
            <c:strRef>
              <c:f>Table!$G$16:$G$55</c:f>
              <c:strCache>
                <c:ptCount val="40"/>
                <c:pt idx="0">
                  <c:v>A. Ingresos Totales (A = A1+A2+A3)</c:v>
                </c:pt>
                <c:pt idx="1">
                  <c:v>A1. Ingresos de Libre Disposición</c:v>
                </c:pt>
                <c:pt idx="2">
                  <c:v>A2. Transferencias Federales Etiquetadas</c:v>
                </c:pt>
                <c:pt idx="3">
                  <c:v>A3. Financiamiento Neto</c:v>
                </c:pt>
                <c:pt idx="4">
                  <c:v>B. Egresos Presupuestarios1 (B = B1+B2).</c:v>
                </c:pt>
                <c:pt idx="5">
                  <c:v>B1. Gasto No Etiquetado (sin incluir Amortización de la Deud</c:v>
                </c:pt>
                <c:pt idx="6">
                  <c:v>B2. Gasto Etiquetado (sin incluir Amortización de la Deuda P</c:v>
                </c:pt>
                <c:pt idx="7">
                  <c:v>C. Remanentes del Ejercicio Anterior ( C = C1 + C2 ).</c:v>
                </c:pt>
                <c:pt idx="8">
                  <c:v>C1. Remanentes de Ingresos de Libre Disposición aplicados en</c:v>
                </c:pt>
                <c:pt idx="9">
                  <c:v>C2. Remanentes de Transferencias Federales Etiquetadas aplic</c:v>
                </c:pt>
                <c:pt idx="10">
                  <c:v>I. Balance Presupuestario (I = A – B + C).</c:v>
                </c:pt>
                <c:pt idx="11">
                  <c:v>II. Balance Presupuestario sin Financ. Neto (II = I - A3).</c:v>
                </c:pt>
                <c:pt idx="12">
                  <c:v>III. Balan. Presup. sin Financ. Neto y sin Reman. (III=II-C)</c:v>
                </c:pt>
                <c:pt idx="13">
                  <c:v>E. Intereses, Comisiones y Gastos de la Deuda (E = E1+E2).</c:v>
                </c:pt>
                <c:pt idx="14">
                  <c:v>E1. Inte., Com. y Gastos de la Deuda con Gasto No Etiquetado</c:v>
                </c:pt>
                <c:pt idx="15">
                  <c:v>E2. Inte., Com. y Gastos de la Deuda con Gasto Etiquetado</c:v>
                </c:pt>
                <c:pt idx="16">
                  <c:v>IV. Balance Primario (IV = III + E).</c:v>
                </c:pt>
                <c:pt idx="17">
                  <c:v>F. Financiamiento (F = F1 + F2).</c:v>
                </c:pt>
                <c:pt idx="18">
                  <c:v>F1. Financ, con Fuente de Pago de Ingresos de Libre Dispos.</c:v>
                </c:pt>
                <c:pt idx="19">
                  <c:v>F2. Financiamiento con Fuente de Pago de Transf. Feder. Etiq</c:v>
                </c:pt>
                <c:pt idx="20">
                  <c:v>G. Amortización de la Deuda (G = G1 + G2).</c:v>
                </c:pt>
                <c:pt idx="21">
                  <c:v>G1. Amortización de la Deuda Pública con Gasto No Etiquetado</c:v>
                </c:pt>
                <c:pt idx="22">
                  <c:v>G2. Amortización de la Deuda Pública con Gasto Etiquetado</c:v>
                </c:pt>
                <c:pt idx="23">
                  <c:v>A3. Financiamiento Neto (A3 = F – G )</c:v>
                </c:pt>
                <c:pt idx="24">
                  <c:v>A1. Ingresos de Libre Disposición.</c:v>
                </c:pt>
                <c:pt idx="25">
                  <c:v>A3.1 Financ. Neto Fuente Pago Ingr. Libre Dispo(A3. =F1-G1).</c:v>
                </c:pt>
                <c:pt idx="26">
                  <c:v>F1. Financ, con Fuente de Pago de Ingresos de Libre Dispos.</c:v>
                </c:pt>
                <c:pt idx="27">
                  <c:v>G1. Amortización de la Deuda Pública con Gasto No Etiquetado</c:v>
                </c:pt>
                <c:pt idx="28">
                  <c:v>B1. Gasto No Etiquetado (sin incluir Amortización de la Deu.</c:v>
                </c:pt>
                <c:pt idx="29">
                  <c:v>C1. Remanentes de Ingresos de Libre Disposición aplicados e.</c:v>
                </c:pt>
                <c:pt idx="30">
                  <c:v>V. Balance Presup. de Recur. Disp.  (V=A1+ A3.1–B1+C1).</c:v>
                </c:pt>
                <c:pt idx="31">
                  <c:v>VI. Balance Presup. de Rec. Disp. sin Finan. Neto(VI=V–A3.1-</c:v>
                </c:pt>
                <c:pt idx="32">
                  <c:v>A2. Transferencias Federales Etiquetadas.</c:v>
                </c:pt>
                <c:pt idx="33">
                  <c:v>A3.2 Fin. Neto con Fte. de Pago de Transf. Fed. Etiq. (A3.2.</c:v>
                </c:pt>
                <c:pt idx="34">
                  <c:v>F2. Financiamiento con Fuente de Pago de Transf. Feder. Eti.</c:v>
                </c:pt>
                <c:pt idx="35">
                  <c:v>G2. Amortización de la Deuda Pública con Gasto Etiquetado.</c:v>
                </c:pt>
                <c:pt idx="36">
                  <c:v>B2. Gasto Etiquetado (sin incluir Amortización de la Deuda .</c:v>
                </c:pt>
                <c:pt idx="37">
                  <c:v>C2. Remanentes de Transferencias Federales Etiqueta.</c:v>
                </c:pt>
                <c:pt idx="38">
                  <c:v>VII. Bal. Presup. de Rec.Etiq. (VII = A2 + A3.2 – B2 + C2).</c:v>
                </c:pt>
                <c:pt idx="39">
                  <c:v>VIII. Bal.Pres. de Rec. Etiq. sin Fin. Neto (VIII=VII–A3.2)</c:v>
                </c:pt>
              </c:strCache>
            </c:strRef>
          </c:cat>
          <c:val>
            <c:numRef>
              <c:f>Table!$L$16:$L$55</c:f>
              <c:numCache>
                <c:formatCode>#,##0.00</c:formatCode>
                <c:ptCount val="40"/>
                <c:pt idx="0">
                  <c:v>33681837595.619999</c:v>
                </c:pt>
                <c:pt idx="1">
                  <c:v>16134990839.24</c:v>
                </c:pt>
                <c:pt idx="2">
                  <c:v>17546846756.380001</c:v>
                </c:pt>
                <c:pt idx="3">
                  <c:v>36793177.219999999</c:v>
                </c:pt>
                <c:pt idx="4">
                  <c:v>-33522329742.880001</c:v>
                </c:pt>
                <c:pt idx="5">
                  <c:v>-16570349633.34</c:v>
                </c:pt>
                <c:pt idx="6">
                  <c:v>-16951980109.540001</c:v>
                </c:pt>
                <c:pt idx="7" formatCode="#,##0.00;\-\ #,##0.00">
                  <c:v>0</c:v>
                </c:pt>
                <c:pt idx="8" formatCode="#,##0.00;\-\ #,##0.00">
                  <c:v>0</c:v>
                </c:pt>
                <c:pt idx="9" formatCode="#,##0.00;\-\ #,##0.00">
                  <c:v>0</c:v>
                </c:pt>
                <c:pt idx="10">
                  <c:v>67204167338.5</c:v>
                </c:pt>
                <c:pt idx="11">
                  <c:v>67204167338.5</c:v>
                </c:pt>
                <c:pt idx="12">
                  <c:v>67204167338.5</c:v>
                </c:pt>
                <c:pt idx="13">
                  <c:v>-1047483559.8</c:v>
                </c:pt>
                <c:pt idx="14">
                  <c:v>-67753865.409999996</c:v>
                </c:pt>
                <c:pt idx="15">
                  <c:v>-979729694.38999999</c:v>
                </c:pt>
                <c:pt idx="16">
                  <c:v>66156683778.699997</c:v>
                </c:pt>
                <c:pt idx="17" formatCode="#,##0.00;\-\ #,##0.00">
                  <c:v>0</c:v>
                </c:pt>
                <c:pt idx="18" formatCode="#,##0.00;\-\ #,##0.00">
                  <c:v>0</c:v>
                </c:pt>
                <c:pt idx="19" formatCode="#,##0.00;\-\ #,##0.00">
                  <c:v>0</c:v>
                </c:pt>
                <c:pt idx="20">
                  <c:v>-36793177.219999999</c:v>
                </c:pt>
                <c:pt idx="21" formatCode="#,##0.00;\-\ #,##0.00">
                  <c:v>0</c:v>
                </c:pt>
                <c:pt idx="22">
                  <c:v>-36793177.219999999</c:v>
                </c:pt>
                <c:pt idx="23">
                  <c:v>36793177.219999999</c:v>
                </c:pt>
                <c:pt idx="24">
                  <c:v>16134990839.24</c:v>
                </c:pt>
                <c:pt idx="25" formatCode="#,##0.00;\-\ #,##0.00">
                  <c:v>0</c:v>
                </c:pt>
                <c:pt idx="26" formatCode="#,##0.00;\-\ #,##0.00">
                  <c:v>0</c:v>
                </c:pt>
                <c:pt idx="27" formatCode="#,##0.00;\-\ #,##0.00">
                  <c:v>0</c:v>
                </c:pt>
                <c:pt idx="28">
                  <c:v>-16570349633.34</c:v>
                </c:pt>
                <c:pt idx="29" formatCode="#,##0.00;\-\ #,##0.00">
                  <c:v>0</c:v>
                </c:pt>
                <c:pt idx="30">
                  <c:v>32705340472.580002</c:v>
                </c:pt>
                <c:pt idx="31">
                  <c:v>32705340472.580002</c:v>
                </c:pt>
                <c:pt idx="32">
                  <c:v>17546846756.380001</c:v>
                </c:pt>
                <c:pt idx="33">
                  <c:v>36793177.219999999</c:v>
                </c:pt>
                <c:pt idx="34" formatCode="#,##0.00;\-\ #,##0.00">
                  <c:v>0</c:v>
                </c:pt>
                <c:pt idx="35">
                  <c:v>-36793177.219999999</c:v>
                </c:pt>
                <c:pt idx="36">
                  <c:v>-16951980109.540001</c:v>
                </c:pt>
                <c:pt idx="37" formatCode="#,##0.00;\-\ #,##0.00">
                  <c:v>0</c:v>
                </c:pt>
                <c:pt idx="38">
                  <c:v>34535620043.139999</c:v>
                </c:pt>
                <c:pt idx="39">
                  <c:v>34498826865.919998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A69-4315-BD80-25404E78C2AC}"/>
            </c:ext>
          </c:extLst>
        </c:ser>
        <c:ser>
          <c:idx val="5"/>
          <c:order val="5"/>
          <c:tx>
            <c:strRef>
              <c:f>Table!$M$15</c:f>
              <c:strCache>
                <c:ptCount val="1"/>
                <c:pt idx="0">
                  <c:v>[I] Recaudado</c:v>
                </c:pt>
              </c:strCache>
            </c:strRef>
          </c:tx>
          <c:invertIfNegative val="0"/>
          <c:cat>
            <c:strRef>
              <c:f>Table!$G$16:$G$55</c:f>
              <c:strCache>
                <c:ptCount val="40"/>
                <c:pt idx="0">
                  <c:v>A. Ingresos Totales (A = A1+A2+A3)</c:v>
                </c:pt>
                <c:pt idx="1">
                  <c:v>A1. Ingresos de Libre Disposición</c:v>
                </c:pt>
                <c:pt idx="2">
                  <c:v>A2. Transferencias Federales Etiquetadas</c:v>
                </c:pt>
                <c:pt idx="3">
                  <c:v>A3. Financiamiento Neto</c:v>
                </c:pt>
                <c:pt idx="4">
                  <c:v>B. Egresos Presupuestarios1 (B = B1+B2).</c:v>
                </c:pt>
                <c:pt idx="5">
                  <c:v>B1. Gasto No Etiquetado (sin incluir Amortización de la Deud</c:v>
                </c:pt>
                <c:pt idx="6">
                  <c:v>B2. Gasto Etiquetado (sin incluir Amortización de la Deuda P</c:v>
                </c:pt>
                <c:pt idx="7">
                  <c:v>C. Remanentes del Ejercicio Anterior ( C = C1 + C2 ).</c:v>
                </c:pt>
                <c:pt idx="8">
                  <c:v>C1. Remanentes de Ingresos de Libre Disposición aplicados en</c:v>
                </c:pt>
                <c:pt idx="9">
                  <c:v>C2. Remanentes de Transferencias Federales Etiquetadas aplic</c:v>
                </c:pt>
                <c:pt idx="10">
                  <c:v>I. Balance Presupuestario (I = A – B + C).</c:v>
                </c:pt>
                <c:pt idx="11">
                  <c:v>II. Balance Presupuestario sin Financ. Neto (II = I - A3).</c:v>
                </c:pt>
                <c:pt idx="12">
                  <c:v>III. Balan. Presup. sin Financ. Neto y sin Reman. (III=II-C)</c:v>
                </c:pt>
                <c:pt idx="13">
                  <c:v>E. Intereses, Comisiones y Gastos de la Deuda (E = E1+E2).</c:v>
                </c:pt>
                <c:pt idx="14">
                  <c:v>E1. Inte., Com. y Gastos de la Deuda con Gasto No Etiquetado</c:v>
                </c:pt>
                <c:pt idx="15">
                  <c:v>E2. Inte., Com. y Gastos de la Deuda con Gasto Etiquetado</c:v>
                </c:pt>
                <c:pt idx="16">
                  <c:v>IV. Balance Primario (IV = III + E).</c:v>
                </c:pt>
                <c:pt idx="17">
                  <c:v>F. Financiamiento (F = F1 + F2).</c:v>
                </c:pt>
                <c:pt idx="18">
                  <c:v>F1. Financ, con Fuente de Pago de Ingresos de Libre Dispos.</c:v>
                </c:pt>
                <c:pt idx="19">
                  <c:v>F2. Financiamiento con Fuente de Pago de Transf. Feder. Etiq</c:v>
                </c:pt>
                <c:pt idx="20">
                  <c:v>G. Amortización de la Deuda (G = G1 + G2).</c:v>
                </c:pt>
                <c:pt idx="21">
                  <c:v>G1. Amortización de la Deuda Pública con Gasto No Etiquetado</c:v>
                </c:pt>
                <c:pt idx="22">
                  <c:v>G2. Amortización de la Deuda Pública con Gasto Etiquetado</c:v>
                </c:pt>
                <c:pt idx="23">
                  <c:v>A3. Financiamiento Neto (A3 = F – G )</c:v>
                </c:pt>
                <c:pt idx="24">
                  <c:v>A1. Ingresos de Libre Disposición.</c:v>
                </c:pt>
                <c:pt idx="25">
                  <c:v>A3.1 Financ. Neto Fuente Pago Ingr. Libre Dispo(A3. =F1-G1).</c:v>
                </c:pt>
                <c:pt idx="26">
                  <c:v>F1. Financ, con Fuente de Pago de Ingresos de Libre Dispos.</c:v>
                </c:pt>
                <c:pt idx="27">
                  <c:v>G1. Amortización de la Deuda Pública con Gasto No Etiquetado</c:v>
                </c:pt>
                <c:pt idx="28">
                  <c:v>B1. Gasto No Etiquetado (sin incluir Amortización de la Deu.</c:v>
                </c:pt>
                <c:pt idx="29">
                  <c:v>C1. Remanentes de Ingresos de Libre Disposición aplicados e.</c:v>
                </c:pt>
                <c:pt idx="30">
                  <c:v>V. Balance Presup. de Recur. Disp.  (V=A1+ A3.1–B1+C1).</c:v>
                </c:pt>
                <c:pt idx="31">
                  <c:v>VI. Balance Presup. de Rec. Disp. sin Finan. Neto(VI=V–A3.1-</c:v>
                </c:pt>
                <c:pt idx="32">
                  <c:v>A2. Transferencias Federales Etiquetadas.</c:v>
                </c:pt>
                <c:pt idx="33">
                  <c:v>A3.2 Fin. Neto con Fte. de Pago de Transf. Fed. Etiq. (A3.2.</c:v>
                </c:pt>
                <c:pt idx="34">
                  <c:v>F2. Financiamiento con Fuente de Pago de Transf. Feder. Eti.</c:v>
                </c:pt>
                <c:pt idx="35">
                  <c:v>G2. Amortización de la Deuda Pública con Gasto Etiquetado.</c:v>
                </c:pt>
                <c:pt idx="36">
                  <c:v>B2. Gasto Etiquetado (sin incluir Amortización de la Deuda .</c:v>
                </c:pt>
                <c:pt idx="37">
                  <c:v>C2. Remanentes de Transferencias Federales Etiqueta.</c:v>
                </c:pt>
                <c:pt idx="38">
                  <c:v>VII. Bal. Presup. de Rec.Etiq. (VII = A2 + A3.2 – B2 + C2).</c:v>
                </c:pt>
                <c:pt idx="39">
                  <c:v>VIII. Bal.Pres. de Rec. Etiq. sin Fin. Neto (VIII=VII–A3.2)</c:v>
                </c:pt>
              </c:strCache>
            </c:strRef>
          </c:cat>
          <c:val>
            <c:numRef>
              <c:f>Table!$M$16:$M$55</c:f>
              <c:numCache>
                <c:formatCode>#,##0.00</c:formatCode>
                <c:ptCount val="40"/>
                <c:pt idx="0">
                  <c:v>29495983050.43</c:v>
                </c:pt>
                <c:pt idx="1">
                  <c:v>11949136294.049999</c:v>
                </c:pt>
                <c:pt idx="2">
                  <c:v>17546846756.380001</c:v>
                </c:pt>
                <c:pt idx="3">
                  <c:v>36793177.219999999</c:v>
                </c:pt>
                <c:pt idx="4">
                  <c:v>-31836050899.529999</c:v>
                </c:pt>
                <c:pt idx="5">
                  <c:v>-15086046127.35</c:v>
                </c:pt>
                <c:pt idx="6">
                  <c:v>-16750004772.18</c:v>
                </c:pt>
                <c:pt idx="7" formatCode="#,##0.00;\-\ #,##0.00">
                  <c:v>0</c:v>
                </c:pt>
                <c:pt idx="8" formatCode="#,##0.00;\-\ #,##0.00">
                  <c:v>0</c:v>
                </c:pt>
                <c:pt idx="9" formatCode="#,##0.00;\-\ #,##0.00">
                  <c:v>0</c:v>
                </c:pt>
                <c:pt idx="10">
                  <c:v>61332033949.959999</c:v>
                </c:pt>
                <c:pt idx="11">
                  <c:v>61332033949.959999</c:v>
                </c:pt>
                <c:pt idx="12">
                  <c:v>61332033949.959999</c:v>
                </c:pt>
                <c:pt idx="13">
                  <c:v>-1047483559.8</c:v>
                </c:pt>
                <c:pt idx="14">
                  <c:v>-67753865.409999996</c:v>
                </c:pt>
                <c:pt idx="15">
                  <c:v>-979729694.38999999</c:v>
                </c:pt>
                <c:pt idx="16">
                  <c:v>60284550390.160004</c:v>
                </c:pt>
                <c:pt idx="17" formatCode="#,##0.00;\-\ #,##0.00">
                  <c:v>0</c:v>
                </c:pt>
                <c:pt idx="18" formatCode="#,##0.00;\-\ #,##0.00">
                  <c:v>0</c:v>
                </c:pt>
                <c:pt idx="19" formatCode="#,##0.00;\-\ #,##0.00">
                  <c:v>0</c:v>
                </c:pt>
                <c:pt idx="20">
                  <c:v>-36793177.219999999</c:v>
                </c:pt>
                <c:pt idx="21" formatCode="#,##0.00;\-\ #,##0.00">
                  <c:v>0</c:v>
                </c:pt>
                <c:pt idx="22">
                  <c:v>-36793177.219999999</c:v>
                </c:pt>
                <c:pt idx="23">
                  <c:v>36793177.219999999</c:v>
                </c:pt>
                <c:pt idx="24">
                  <c:v>11949136294.049999</c:v>
                </c:pt>
                <c:pt idx="25" formatCode="#,##0.00;\-\ #,##0.00">
                  <c:v>0</c:v>
                </c:pt>
                <c:pt idx="26" formatCode="#,##0.00;\-\ #,##0.00">
                  <c:v>0</c:v>
                </c:pt>
                <c:pt idx="27" formatCode="#,##0.00;\-\ #,##0.00">
                  <c:v>0</c:v>
                </c:pt>
                <c:pt idx="28">
                  <c:v>-15086046127.35</c:v>
                </c:pt>
                <c:pt idx="29" formatCode="#,##0.00;\-\ #,##0.00">
                  <c:v>0</c:v>
                </c:pt>
                <c:pt idx="30">
                  <c:v>27035182421.400002</c:v>
                </c:pt>
                <c:pt idx="31">
                  <c:v>27035182421.400002</c:v>
                </c:pt>
                <c:pt idx="32">
                  <c:v>17546846756.380001</c:v>
                </c:pt>
                <c:pt idx="33">
                  <c:v>36793177.219999999</c:v>
                </c:pt>
                <c:pt idx="34" formatCode="#,##0.00;\-\ #,##0.00">
                  <c:v>0</c:v>
                </c:pt>
                <c:pt idx="35">
                  <c:v>-36793177.219999999</c:v>
                </c:pt>
                <c:pt idx="36">
                  <c:v>-16750004772.18</c:v>
                </c:pt>
                <c:pt idx="37" formatCode="#,##0.00;\-\ #,##0.00">
                  <c:v>0</c:v>
                </c:pt>
                <c:pt idx="38">
                  <c:v>34333644705.779999</c:v>
                </c:pt>
                <c:pt idx="39">
                  <c:v>34296851528.560001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A69-4315-BD80-25404E78C2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41380600"/>
        <c:axId val="541381776"/>
      </c:barChart>
      <c:catAx>
        <c:axId val="5413806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541381776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541381776"/>
        <c:scaling>
          <c:orientation val="minMax"/>
        </c:scaling>
        <c:delete val="0"/>
        <c:axPos val="l"/>
        <c:majorGridlines>
          <c:spPr>
            <a:ln w="3175">
              <a:solidFill>
                <a:srgbClr val="BFC9D5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541380600"/>
        <c:crossesAt val="1"/>
        <c:crossBetween val="between"/>
      </c:valAx>
      <c:spPr>
        <a:solidFill>
          <a:srgbClr val="F2F2F2"/>
        </a:solidFill>
        <a:ln w="12700">
          <a:solidFill>
            <a:srgbClr val="F2F2F2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0759549767324565"/>
          <c:y val="0.47368421052631576"/>
          <c:w val="8.2278531867169949E-2"/>
          <c:h val="5.034324942791763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0.75000000000000533" l="0.70000000000000062" r="0.70000000000000062" t="0.75000000000000533" header="0.30000000000000032" footer="0.30000000000000032"/>
    <c:pageSetup paperSize="0" orientation="portrait" horizontalDpi="0" verticalDpi="0" copies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image" Target="../media/image11.png"/><Relationship Id="rId13" Type="http://schemas.openxmlformats.org/officeDocument/2006/relationships/image" Target="../media/image16.png"/><Relationship Id="rId3" Type="http://schemas.openxmlformats.org/officeDocument/2006/relationships/image" Target="../media/image6.png"/><Relationship Id="rId7" Type="http://schemas.openxmlformats.org/officeDocument/2006/relationships/image" Target="../media/image10.png"/><Relationship Id="rId12" Type="http://schemas.openxmlformats.org/officeDocument/2006/relationships/image" Target="../media/image15.png"/><Relationship Id="rId2" Type="http://schemas.openxmlformats.org/officeDocument/2006/relationships/image" Target="../media/image5.png"/><Relationship Id="rId1" Type="http://schemas.openxmlformats.org/officeDocument/2006/relationships/image" Target="../media/image4.png"/><Relationship Id="rId6" Type="http://schemas.openxmlformats.org/officeDocument/2006/relationships/image" Target="../media/image9.png"/><Relationship Id="rId11" Type="http://schemas.openxmlformats.org/officeDocument/2006/relationships/image" Target="../media/image14.png"/><Relationship Id="rId5" Type="http://schemas.openxmlformats.org/officeDocument/2006/relationships/image" Target="../media/image8.png"/><Relationship Id="rId10" Type="http://schemas.openxmlformats.org/officeDocument/2006/relationships/image" Target="../media/image13.png"/><Relationship Id="rId4" Type="http://schemas.openxmlformats.org/officeDocument/2006/relationships/image" Target="../media/image7.png"/><Relationship Id="rId9" Type="http://schemas.openxmlformats.org/officeDocument/2006/relationships/image" Target="../media/image12.png"/><Relationship Id="rId14" Type="http://schemas.openxmlformats.org/officeDocument/2006/relationships/image" Target="../media/image17.gif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image" Target="../media/image12.png"/><Relationship Id="rId13" Type="http://schemas.openxmlformats.org/officeDocument/2006/relationships/image" Target="../media/image15.png"/><Relationship Id="rId3" Type="http://schemas.openxmlformats.org/officeDocument/2006/relationships/image" Target="../media/image18.png"/><Relationship Id="rId7" Type="http://schemas.openxmlformats.org/officeDocument/2006/relationships/image" Target="../media/image22.png"/><Relationship Id="rId12" Type="http://schemas.openxmlformats.org/officeDocument/2006/relationships/image" Target="../media/image14.png"/><Relationship Id="rId2" Type="http://schemas.openxmlformats.org/officeDocument/2006/relationships/chart" Target="../charts/chart1.xml"/><Relationship Id="rId1" Type="http://schemas.openxmlformats.org/officeDocument/2006/relationships/image" Target="../media/image4.png"/><Relationship Id="rId6" Type="http://schemas.openxmlformats.org/officeDocument/2006/relationships/image" Target="../media/image21.png"/><Relationship Id="rId11" Type="http://schemas.openxmlformats.org/officeDocument/2006/relationships/image" Target="../media/image10.png"/><Relationship Id="rId5" Type="http://schemas.openxmlformats.org/officeDocument/2006/relationships/image" Target="../media/image20.png"/><Relationship Id="rId10" Type="http://schemas.openxmlformats.org/officeDocument/2006/relationships/image" Target="../media/image9.png"/><Relationship Id="rId4" Type="http://schemas.openxmlformats.org/officeDocument/2006/relationships/image" Target="../media/image19.png"/><Relationship Id="rId9" Type="http://schemas.openxmlformats.org/officeDocument/2006/relationships/image" Target="../media/image1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0</xdr:colOff>
      <xdr:row>0</xdr:row>
      <xdr:rowOff>0</xdr:rowOff>
    </xdr:from>
    <xdr:to>
      <xdr:col>25</xdr:col>
      <xdr:colOff>520700</xdr:colOff>
      <xdr:row>0</xdr:row>
      <xdr:rowOff>0</xdr:rowOff>
    </xdr:to>
    <xdr:pic macro="[1]!DesignIconClicked">
      <xdr:nvPicPr>
        <xdr:cNvPr id="2" name="BEx1W5KSQCNQBWO9SCE2WQ7TUEZH" hidden="1">
          <a:extLst>
            <a:ext uri="{FF2B5EF4-FFF2-40B4-BE49-F238E27FC236}">
              <a16:creationId xmlns="" xmlns:a16="http://schemas.microsoft.com/office/drawing/2014/main" id="{00000000-0008-0000-0100-000006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431375" y="0"/>
          <a:ext cx="52070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187325</xdr:colOff>
      <xdr:row>0</xdr:row>
      <xdr:rowOff>0</xdr:rowOff>
    </xdr:to>
    <xdr:pic macro="[1]!DesignIconClicked">
      <xdr:nvPicPr>
        <xdr:cNvPr id="3" name="BEx1N1PL0NYBFPUALGWEXC0JTKNR" hidden="1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7325" cy="0"/>
        </a:xfrm>
        <a:prstGeom prst="rect">
          <a:avLst/>
        </a:prstGeom>
      </xdr:spPr>
    </xdr:pic>
    <xdr:clientData/>
  </xdr:twoCellAnchor>
  <xdr:twoCellAnchor>
    <xdr:from>
      <xdr:col>24</xdr:col>
      <xdr:colOff>0</xdr:colOff>
      <xdr:row>0</xdr:row>
      <xdr:rowOff>0</xdr:rowOff>
    </xdr:from>
    <xdr:to>
      <xdr:col>24</xdr:col>
      <xdr:colOff>520700</xdr:colOff>
      <xdr:row>0</xdr:row>
      <xdr:rowOff>0</xdr:rowOff>
    </xdr:to>
    <xdr:pic macro="[1]!DesignIconClicked">
      <xdr:nvPicPr>
        <xdr:cNvPr id="4" name="BEx95E6XR8V8T8PZXJA9YIDQ0ZAJ" hidden="1"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897975" y="0"/>
          <a:ext cx="520700" cy="0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0</xdr:row>
      <xdr:rowOff>0</xdr:rowOff>
    </xdr:from>
    <xdr:to>
      <xdr:col>2</xdr:col>
      <xdr:colOff>6626225</xdr:colOff>
      <xdr:row>0</xdr:row>
      <xdr:rowOff>0</xdr:rowOff>
    </xdr:to>
    <xdr:pic macro="[1]!DesignIconClicked">
      <xdr:nvPicPr>
        <xdr:cNvPr id="5" name="BEx7D2BX2CLYBZEJHA4J8YZH3VTL" hidden="1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6325" y="0"/>
          <a:ext cx="6626225" cy="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0</xdr:rowOff>
    </xdr:from>
    <xdr:to>
      <xdr:col>1</xdr:col>
      <xdr:colOff>673100</xdr:colOff>
      <xdr:row>5</xdr:row>
      <xdr:rowOff>130175</xdr:rowOff>
    </xdr:to>
    <xdr:pic macro="[1]!DesignIconClicked">
      <xdr:nvPicPr>
        <xdr:cNvPr id="5" name="BExZJPCBZTNHPH5X6PHWHB1CJHP7" hidden="1">
          <a:extLst>
            <a:ext uri="{FF2B5EF4-FFF2-40B4-BE49-F238E27FC236}">
              <a16:creationId xmlns="" xmlns:a16="http://schemas.microsoft.com/office/drawing/2014/main" id="{B350B638-50C0-42E7-A5CA-AF525D8C469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5800" y="714375"/>
          <a:ext cx="673100" cy="130175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3</xdr:row>
      <xdr:rowOff>0</xdr:rowOff>
    </xdr:from>
    <xdr:to>
      <xdr:col>1</xdr:col>
      <xdr:colOff>673100</xdr:colOff>
      <xdr:row>3</xdr:row>
      <xdr:rowOff>130175</xdr:rowOff>
    </xdr:to>
    <xdr:pic macro="[1]!DesignIconClicked">
      <xdr:nvPicPr>
        <xdr:cNvPr id="3" name="BEx97GTKOA2TJMYKZF1F22URIIAI" hidden="1">
          <a:extLst>
            <a:ext uri="{FF2B5EF4-FFF2-40B4-BE49-F238E27FC236}">
              <a16:creationId xmlns="" xmlns:a16="http://schemas.microsoft.com/office/drawing/2014/main" id="{9D7F79F7-9029-4B50-AEBC-F33FEC39985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5800" y="428625"/>
          <a:ext cx="673100" cy="1301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6</xdr:row>
      <xdr:rowOff>0</xdr:rowOff>
    </xdr:from>
    <xdr:to>
      <xdr:col>5</xdr:col>
      <xdr:colOff>511175</xdr:colOff>
      <xdr:row>7</xdr:row>
      <xdr:rowOff>130175</xdr:rowOff>
    </xdr:to>
    <xdr:pic macro="[1]!DesignIconClicked">
      <xdr:nvPicPr>
        <xdr:cNvPr id="2" name="BExQ4H7JK0G7K15PZJZO9CHSKDCP" hidden="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1625" y="876300"/>
          <a:ext cx="3692525" cy="2730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68</xdr:col>
      <xdr:colOff>9525</xdr:colOff>
      <xdr:row>1</xdr:row>
      <xdr:rowOff>9525</xdr:rowOff>
    </xdr:to>
    <xdr:pic>
      <xdr:nvPicPr>
        <xdr:cNvPr id="2049" name="Picture 1">
          <a:extLst>
            <a:ext uri="{FF2B5EF4-FFF2-40B4-BE49-F238E27FC236}">
              <a16:creationId xmlns="" xmlns:a16="http://schemas.microsoft.com/office/drawing/2014/main" id="{00000000-0008-0000-0300-00000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" y="0"/>
          <a:ext cx="17002125" cy="3143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oneCellAnchor>
    <xdr:from>
      <xdr:col>6</xdr:col>
      <xdr:colOff>19050</xdr:colOff>
      <xdr:row>14</xdr:row>
      <xdr:rowOff>9525</xdr:rowOff>
    </xdr:from>
    <xdr:ext cx="47625" cy="47625"/>
    <xdr:pic macro="[1]!DesignIconClicked">
      <xdr:nvPicPr>
        <xdr:cNvPr id="2064" name="BExMO7VFCN4EL59982UR4AJ25JNJ" descr="XX6TINEJADZGKR0CTM7ZRT0RA" hidden="1">
          <a:extLst>
            <a:ext uri="{FF2B5EF4-FFF2-40B4-BE49-F238E27FC236}">
              <a16:creationId xmlns="" xmlns:a16="http://schemas.microsoft.com/office/drawing/2014/main" id="{00000000-0008-0000-0300-000010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695700" y="15621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6</xdr:col>
      <xdr:colOff>19050</xdr:colOff>
      <xdr:row>14</xdr:row>
      <xdr:rowOff>85725</xdr:rowOff>
    </xdr:from>
    <xdr:ext cx="47625" cy="47625"/>
    <xdr:pic macro="[1]!DesignIconClicked">
      <xdr:nvPicPr>
        <xdr:cNvPr id="2065" name="BExU3EX5JJCXCII4YKUJBFBGIJR2" descr="OF5ZI9PI5WH36VPANJ2DYLNMI" hidden="1">
          <a:extLst>
            <a:ext uri="{FF2B5EF4-FFF2-40B4-BE49-F238E27FC236}">
              <a16:creationId xmlns="" xmlns:a16="http://schemas.microsoft.com/office/drawing/2014/main" id="{00000000-0008-0000-0300-00001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695700" y="16383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7</xdr:col>
      <xdr:colOff>19050</xdr:colOff>
      <xdr:row>14</xdr:row>
      <xdr:rowOff>9525</xdr:rowOff>
    </xdr:from>
    <xdr:ext cx="47625" cy="47625"/>
    <xdr:pic macro="[1]!DesignIconClicked">
      <xdr:nvPicPr>
        <xdr:cNvPr id="2066" name="BEx1KD7H6UB1VYCJ7O61P562EIUY" descr="IQGV9140X0K0UPBL8OGU3I44J" hidden="1">
          <a:extLst>
            <a:ext uri="{FF2B5EF4-FFF2-40B4-BE49-F238E27FC236}">
              <a16:creationId xmlns="" xmlns:a16="http://schemas.microsoft.com/office/drawing/2014/main" id="{00000000-0008-0000-0300-000012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543425" y="15621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7</xdr:col>
      <xdr:colOff>19050</xdr:colOff>
      <xdr:row>14</xdr:row>
      <xdr:rowOff>85725</xdr:rowOff>
    </xdr:from>
    <xdr:ext cx="47625" cy="47625"/>
    <xdr:pic macro="[1]!DesignIconClicked">
      <xdr:nvPicPr>
        <xdr:cNvPr id="2067" name="BEx5BJQWS6YWHH4ZMSUAMD641V6Y" descr="ZTMFMXCIQSECDX38ALEFHUB00" hidden="1">
          <a:extLst>
            <a:ext uri="{FF2B5EF4-FFF2-40B4-BE49-F238E27FC236}">
              <a16:creationId xmlns="" xmlns:a16="http://schemas.microsoft.com/office/drawing/2014/main" id="{00000000-0008-0000-0300-000013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43425" y="16383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8</xdr:col>
      <xdr:colOff>19050</xdr:colOff>
      <xdr:row>14</xdr:row>
      <xdr:rowOff>9525</xdr:rowOff>
    </xdr:from>
    <xdr:ext cx="47625" cy="47625"/>
    <xdr:pic macro="[1]!DesignIconClicked">
      <xdr:nvPicPr>
        <xdr:cNvPr id="2068" name="BExVTO5Q8G2M7BPL4B2584LQS0R0" descr="OB6Q8NA4LZFE4GM9Y3V56BPMQ" hidden="1">
          <a:extLst>
            <a:ext uri="{FF2B5EF4-FFF2-40B4-BE49-F238E27FC236}">
              <a16:creationId xmlns="" xmlns:a16="http://schemas.microsoft.com/office/drawing/2014/main" id="{00000000-0008-0000-0300-000014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391150" y="15621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8</xdr:col>
      <xdr:colOff>19050</xdr:colOff>
      <xdr:row>14</xdr:row>
      <xdr:rowOff>85725</xdr:rowOff>
    </xdr:from>
    <xdr:ext cx="47625" cy="47625"/>
    <xdr:pic macro="[1]!DesignIconClicked">
      <xdr:nvPicPr>
        <xdr:cNvPr id="2069" name="BExIFSCLN1G86X78PFLTSMRP0US5" descr="9JK4SPV4DG7VTCZIILWHXQU5J" hidden="1">
          <a:extLst>
            <a:ext uri="{FF2B5EF4-FFF2-40B4-BE49-F238E27FC236}">
              <a16:creationId xmlns="" xmlns:a16="http://schemas.microsoft.com/office/drawing/2014/main" id="{00000000-0008-0000-0300-000015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391150" y="16383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6</xdr:col>
      <xdr:colOff>19050</xdr:colOff>
      <xdr:row>14</xdr:row>
      <xdr:rowOff>9525</xdr:rowOff>
    </xdr:from>
    <xdr:ext cx="47625" cy="47625"/>
    <xdr:pic macro="[1]!DesignIconClicked">
      <xdr:nvPicPr>
        <xdr:cNvPr id="2072" name="BEx1I152WN2D3A85O2XN0DGXCWHN" descr="KHBZFMANRA4UMJR1AB4M5NJNT" hidden="1">
          <a:extLst>
            <a:ext uri="{FF2B5EF4-FFF2-40B4-BE49-F238E27FC236}">
              <a16:creationId xmlns="" xmlns:a16="http://schemas.microsoft.com/office/drawing/2014/main" id="{00000000-0008-0000-0300-000018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695700" y="15621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6</xdr:col>
      <xdr:colOff>19050</xdr:colOff>
      <xdr:row>14</xdr:row>
      <xdr:rowOff>85725</xdr:rowOff>
    </xdr:from>
    <xdr:ext cx="47625" cy="47625"/>
    <xdr:pic macro="[1]!DesignIconClicked">
      <xdr:nvPicPr>
        <xdr:cNvPr id="2073" name="BExW9676P0SKCVKK25QCGHPA3PAD" descr="9A4PWZ20RMSRF0PNECCDM75CA" hidden="1">
          <a:extLst>
            <a:ext uri="{FF2B5EF4-FFF2-40B4-BE49-F238E27FC236}">
              <a16:creationId xmlns="" xmlns:a16="http://schemas.microsoft.com/office/drawing/2014/main" id="{00000000-0008-0000-0300-000019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695700" y="16383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6</xdr:col>
      <xdr:colOff>28575</xdr:colOff>
      <xdr:row>16</xdr:row>
      <xdr:rowOff>0</xdr:rowOff>
    </xdr:from>
    <xdr:ext cx="123825" cy="123825"/>
    <xdr:pic macro="[1]!DesignIconClicked">
      <xdr:nvPicPr>
        <xdr:cNvPr id="2074" name="BExW253QPOZK9KW8BJC3LBXGCG2N" descr="Y5HX37BEUWSN1NEFJKZJXI3SX" hidden="1">
          <a:extLst>
            <a:ext uri="{FF2B5EF4-FFF2-40B4-BE49-F238E27FC236}">
              <a16:creationId xmlns="" xmlns:a16="http://schemas.microsoft.com/office/drawing/2014/main" id="{00000000-0008-0000-0300-00001A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705225" y="1838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19050</xdr:colOff>
      <xdr:row>14</xdr:row>
      <xdr:rowOff>9525</xdr:rowOff>
    </xdr:from>
    <xdr:ext cx="47625" cy="47625"/>
    <xdr:pic macro="[1]!DesignIconClicked">
      <xdr:nvPicPr>
        <xdr:cNvPr id="2117" name="BExS5CPQ8P8JOQPK7ANNKHLSGOKU" hidden="1">
          <a:extLst>
            <a:ext uri="{FF2B5EF4-FFF2-40B4-BE49-F238E27FC236}">
              <a16:creationId xmlns="" xmlns:a16="http://schemas.microsoft.com/office/drawing/2014/main" id="{00000000-0008-0000-0300-000045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695700" y="15621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6</xdr:col>
      <xdr:colOff>19050</xdr:colOff>
      <xdr:row>14</xdr:row>
      <xdr:rowOff>85725</xdr:rowOff>
    </xdr:from>
    <xdr:ext cx="47625" cy="47625"/>
    <xdr:pic macro="[1]!DesignIconClicked">
      <xdr:nvPicPr>
        <xdr:cNvPr id="2118" name="BExMM0AVUAIRNJLXB1FW8R0YB4ZZ" hidden="1">
          <a:extLst>
            <a:ext uri="{FF2B5EF4-FFF2-40B4-BE49-F238E27FC236}">
              <a16:creationId xmlns="" xmlns:a16="http://schemas.microsoft.com/office/drawing/2014/main" id="{00000000-0008-0000-0300-000046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695700" y="16383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19050</xdr:colOff>
      <xdr:row>14</xdr:row>
      <xdr:rowOff>9525</xdr:rowOff>
    </xdr:from>
    <xdr:ext cx="47625" cy="47625"/>
    <xdr:pic macro="[1]!DesignIconClicked">
      <xdr:nvPicPr>
        <xdr:cNvPr id="2119" name="BExXZ7Y09CBS0XA7IPB3IRJ8RJM4" hidden="1">
          <a:extLst>
            <a:ext uri="{FF2B5EF4-FFF2-40B4-BE49-F238E27FC236}">
              <a16:creationId xmlns="" xmlns:a16="http://schemas.microsoft.com/office/drawing/2014/main" id="{00000000-0008-0000-0300-000047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695700" y="15621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6</xdr:col>
      <xdr:colOff>19050</xdr:colOff>
      <xdr:row>14</xdr:row>
      <xdr:rowOff>85725</xdr:rowOff>
    </xdr:from>
    <xdr:ext cx="47625" cy="47625"/>
    <xdr:pic macro="[1]!DesignIconClicked">
      <xdr:nvPicPr>
        <xdr:cNvPr id="2120" name="BExQ7SXS9VUG7P6CACU2J7R2SGIZ" hidden="1">
          <a:extLst>
            <a:ext uri="{FF2B5EF4-FFF2-40B4-BE49-F238E27FC236}">
              <a16:creationId xmlns="" xmlns:a16="http://schemas.microsoft.com/office/drawing/2014/main" id="{00000000-0008-0000-0300-000048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695700" y="16383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7</xdr:col>
      <xdr:colOff>19050</xdr:colOff>
      <xdr:row>14</xdr:row>
      <xdr:rowOff>9525</xdr:rowOff>
    </xdr:from>
    <xdr:ext cx="47625" cy="47625"/>
    <xdr:pic macro="[1]!DesignIconClicked">
      <xdr:nvPicPr>
        <xdr:cNvPr id="2121" name="BEx5AQZ4ETQ9LMY5EBWVH20Z7VXQ" hidden="1">
          <a:extLst>
            <a:ext uri="{FF2B5EF4-FFF2-40B4-BE49-F238E27FC236}">
              <a16:creationId xmlns="" xmlns:a16="http://schemas.microsoft.com/office/drawing/2014/main" id="{00000000-0008-0000-0300-000049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543425" y="15621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7</xdr:col>
      <xdr:colOff>19050</xdr:colOff>
      <xdr:row>14</xdr:row>
      <xdr:rowOff>85725</xdr:rowOff>
    </xdr:from>
    <xdr:ext cx="47625" cy="47625"/>
    <xdr:pic macro="[1]!DesignIconClicked">
      <xdr:nvPicPr>
        <xdr:cNvPr id="2122" name="BExUBK0YZ5VYFY8TTITJGJU9S06A" hidden="1">
          <a:extLst>
            <a:ext uri="{FF2B5EF4-FFF2-40B4-BE49-F238E27FC236}">
              <a16:creationId xmlns="" xmlns:a16="http://schemas.microsoft.com/office/drawing/2014/main" id="{00000000-0008-0000-0300-00004A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43425" y="16383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8</xdr:col>
      <xdr:colOff>28575</xdr:colOff>
      <xdr:row>14</xdr:row>
      <xdr:rowOff>9525</xdr:rowOff>
    </xdr:from>
    <xdr:ext cx="47625" cy="47625"/>
    <xdr:pic macro="[1]!DesignIconClicked">
      <xdr:nvPicPr>
        <xdr:cNvPr id="2123" name="BExUEZCSSJ7RN4J18I2NUIQR2FZS" hidden="1">
          <a:extLst>
            <a:ext uri="{FF2B5EF4-FFF2-40B4-BE49-F238E27FC236}">
              <a16:creationId xmlns="" xmlns:a16="http://schemas.microsoft.com/office/drawing/2014/main" id="{00000000-0008-0000-0300-00004B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400675" y="15621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8</xdr:col>
      <xdr:colOff>28575</xdr:colOff>
      <xdr:row>14</xdr:row>
      <xdr:rowOff>85725</xdr:rowOff>
    </xdr:from>
    <xdr:ext cx="47625" cy="47625"/>
    <xdr:pic macro="[1]!DesignIconClicked">
      <xdr:nvPicPr>
        <xdr:cNvPr id="2124" name="BExS3JDQWF7U3F5JTEVOE16ASIYK" hidden="1">
          <a:extLst>
            <a:ext uri="{FF2B5EF4-FFF2-40B4-BE49-F238E27FC236}">
              <a16:creationId xmlns="" xmlns:a16="http://schemas.microsoft.com/office/drawing/2014/main" id="{00000000-0008-0000-0300-00004C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400675" y="16383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6</xdr:col>
      <xdr:colOff>0</xdr:colOff>
      <xdr:row>0</xdr:row>
      <xdr:rowOff>0</xdr:rowOff>
    </xdr:from>
    <xdr:to>
      <xdr:col>13</xdr:col>
      <xdr:colOff>9525</xdr:colOff>
      <xdr:row>1</xdr:row>
      <xdr:rowOff>60960</xdr:rowOff>
    </xdr:to>
    <xdr:sp macro="" textlink="">
      <xdr:nvSpPr>
        <xdr:cNvPr id="2709" name="TextQueryTitle">
          <a:extLst>
            <a:ext uri="{FF2B5EF4-FFF2-40B4-BE49-F238E27FC236}">
              <a16:creationId xmlns="" xmlns:a16="http://schemas.microsoft.com/office/drawing/2014/main" id="{00000000-0008-0000-0300-0000950A0000}"/>
            </a:ext>
          </a:extLst>
        </xdr:cNvPr>
        <xdr:cNvSpPr txBox="1">
          <a:spLocks noChangeArrowheads="1"/>
        </xdr:cNvSpPr>
      </xdr:nvSpPr>
      <xdr:spPr bwMode="auto">
        <a:xfrm>
          <a:off x="762000" y="0"/>
          <a:ext cx="7315200" cy="3657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r>
            <a:rPr lang="en-US" sz="1400" b="1">
              <a:latin typeface="Arial" pitchFamily="34" charset="0"/>
              <a:cs typeface="Arial" pitchFamily="34" charset="0"/>
            </a:rPr>
            <a:t>4.  Balance Presupuestario</a:t>
          </a:r>
        </a:p>
      </xdr:txBody>
    </xdr:sp>
    <xdr:clientData/>
  </xdr:twoCellAnchor>
  <xdr:oneCellAnchor>
    <xdr:from>
      <xdr:col>6</xdr:col>
      <xdr:colOff>47625</xdr:colOff>
      <xdr:row>17</xdr:row>
      <xdr:rowOff>0</xdr:rowOff>
    </xdr:from>
    <xdr:ext cx="123825" cy="123825"/>
    <xdr:pic macro="[1]!DesignIconClicked">
      <xdr:nvPicPr>
        <xdr:cNvPr id="2127" name="BEx973S463FCQVJ7QDFBUIU0WJ3F" descr="ZQTVYL8DCSADVT0QMRXFLU0TR" hidden="1">
          <a:extLst>
            <a:ext uri="{FF2B5EF4-FFF2-40B4-BE49-F238E27FC236}">
              <a16:creationId xmlns="" xmlns:a16="http://schemas.microsoft.com/office/drawing/2014/main" id="{00000000-0008-0000-0300-00004F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724275" y="1981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85725</xdr:colOff>
      <xdr:row>25</xdr:row>
      <xdr:rowOff>0</xdr:rowOff>
    </xdr:from>
    <xdr:ext cx="123825" cy="123825"/>
    <xdr:pic macro="[1]!DesignIconClicked">
      <xdr:nvPicPr>
        <xdr:cNvPr id="2128" name="BExRZO0PLWWMCLGRH7EH6UXYWGAJ" descr="9D4GQ34QB727H10MA3SSAR2R9" hidden="1">
          <a:extLst>
            <a:ext uri="{FF2B5EF4-FFF2-40B4-BE49-F238E27FC236}">
              <a16:creationId xmlns="" xmlns:a16="http://schemas.microsoft.com/office/drawing/2014/main" id="{00000000-0008-0000-0300-000050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762375" y="3124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47625</xdr:colOff>
      <xdr:row>26</xdr:row>
      <xdr:rowOff>0</xdr:rowOff>
    </xdr:from>
    <xdr:ext cx="123825" cy="123825"/>
    <xdr:pic macro="[1]!DesignIconClicked">
      <xdr:nvPicPr>
        <xdr:cNvPr id="2129" name="BExBDP6HNAAJUM39SE5G2C8BKNRQ" descr="1TM64TL2QIMYV7WYSV2VLGXY4" hidden="1">
          <a:extLst>
            <a:ext uri="{FF2B5EF4-FFF2-40B4-BE49-F238E27FC236}">
              <a16:creationId xmlns="" xmlns:a16="http://schemas.microsoft.com/office/drawing/2014/main" id="{00000000-0008-0000-0300-00005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724275" y="32670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47625</xdr:colOff>
      <xdr:row>27</xdr:row>
      <xdr:rowOff>0</xdr:rowOff>
    </xdr:from>
    <xdr:ext cx="123825" cy="123825"/>
    <xdr:pic macro="[1]!DesignIconClicked">
      <xdr:nvPicPr>
        <xdr:cNvPr id="2130" name="BExQEGJP61DL2NZY6LMBHBZ0J5YT" descr="D6ZNRZJ7EX4GZT9RO8LE0C905" hidden="1">
          <a:extLst>
            <a:ext uri="{FF2B5EF4-FFF2-40B4-BE49-F238E27FC236}">
              <a16:creationId xmlns="" xmlns:a16="http://schemas.microsoft.com/office/drawing/2014/main" id="{00000000-0008-0000-0300-000052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724275" y="34099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47625</xdr:colOff>
      <xdr:row>28</xdr:row>
      <xdr:rowOff>0</xdr:rowOff>
    </xdr:from>
    <xdr:ext cx="123825" cy="123825"/>
    <xdr:pic macro="[1]!DesignIconClicked">
      <xdr:nvPicPr>
        <xdr:cNvPr id="2131" name="BExTY1BCS6HZIF6HI5491FGHDVAE" descr="MJ6976KI2UH1IE8M227DUYXMJ" hidden="1">
          <a:extLst>
            <a:ext uri="{FF2B5EF4-FFF2-40B4-BE49-F238E27FC236}">
              <a16:creationId xmlns="" xmlns:a16="http://schemas.microsoft.com/office/drawing/2014/main" id="{00000000-0008-0000-0300-000053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724275" y="35528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47625</xdr:colOff>
      <xdr:row>16</xdr:row>
      <xdr:rowOff>0</xdr:rowOff>
    </xdr:from>
    <xdr:ext cx="123825" cy="123825"/>
    <xdr:pic macro="[1]!DesignIconClicked">
      <xdr:nvPicPr>
        <xdr:cNvPr id="2137" name="BEx5FXJGJOT93D0J2IRJ3985IUMI" hidden="1">
          <a:extLst>
            <a:ext uri="{FF2B5EF4-FFF2-40B4-BE49-F238E27FC236}">
              <a16:creationId xmlns="" xmlns:a16="http://schemas.microsoft.com/office/drawing/2014/main" id="{00000000-0008-0000-0300-000059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724275" y="1838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9525</xdr:colOff>
      <xdr:row>15</xdr:row>
      <xdr:rowOff>0</xdr:rowOff>
    </xdr:from>
    <xdr:ext cx="123825" cy="123825"/>
    <xdr:pic macro="[1]!DesignIconClicked">
      <xdr:nvPicPr>
        <xdr:cNvPr id="2138" name="BEx3RTMHAR35NUAAK49TV6NU7EPA" descr="QFXLG4ZCXTRQSJYFCKJ58G9N8" hidden="1">
          <a:extLst>
            <a:ext uri="{FF2B5EF4-FFF2-40B4-BE49-F238E27FC236}">
              <a16:creationId xmlns="" xmlns:a16="http://schemas.microsoft.com/office/drawing/2014/main" id="{00000000-0008-0000-0300-00005A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686175" y="16954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85725</xdr:colOff>
      <xdr:row>18</xdr:row>
      <xdr:rowOff>0</xdr:rowOff>
    </xdr:from>
    <xdr:ext cx="123825" cy="123825"/>
    <xdr:pic macro="[1]!DesignIconClicked">
      <xdr:nvPicPr>
        <xdr:cNvPr id="2139" name="BExS8T38WLC2R738ZC7BDJQAKJAJ" descr="MRI962L5PB0E0YWXCIBN82VJH" hidden="1">
          <a:extLst>
            <a:ext uri="{FF2B5EF4-FFF2-40B4-BE49-F238E27FC236}">
              <a16:creationId xmlns="" xmlns:a16="http://schemas.microsoft.com/office/drawing/2014/main" id="{00000000-0008-0000-0300-00005B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762375" y="21240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47625</xdr:colOff>
      <xdr:row>16</xdr:row>
      <xdr:rowOff>0</xdr:rowOff>
    </xdr:from>
    <xdr:ext cx="123825" cy="123825"/>
    <xdr:pic macro="[1]!DesignIconClicked">
      <xdr:nvPicPr>
        <xdr:cNvPr id="2140" name="BEx5F64BJ6DCM4EJH81D5ZFNPZ0V" descr="7DJ9FILZD2YPS6X1JBP9E76TU" hidden="1">
          <a:extLst>
            <a:ext uri="{FF2B5EF4-FFF2-40B4-BE49-F238E27FC236}">
              <a16:creationId xmlns="" xmlns:a16="http://schemas.microsoft.com/office/drawing/2014/main" id="{00000000-0008-0000-0300-00005C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724275" y="1838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47625</xdr:colOff>
      <xdr:row>16</xdr:row>
      <xdr:rowOff>0</xdr:rowOff>
    </xdr:from>
    <xdr:ext cx="123825" cy="123825"/>
    <xdr:pic macro="[1]!DesignIconClicked">
      <xdr:nvPicPr>
        <xdr:cNvPr id="2141" name="BExQEXXHA3EEXR44LT6RKCDWM6ZT" hidden="1">
          <a:extLst>
            <a:ext uri="{FF2B5EF4-FFF2-40B4-BE49-F238E27FC236}">
              <a16:creationId xmlns="" xmlns:a16="http://schemas.microsoft.com/office/drawing/2014/main" id="{00000000-0008-0000-0300-00005D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724275" y="1838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85725</xdr:colOff>
      <xdr:row>20</xdr:row>
      <xdr:rowOff>0</xdr:rowOff>
    </xdr:from>
    <xdr:ext cx="123825" cy="123825"/>
    <xdr:pic macro="[1]!DesignIconClicked">
      <xdr:nvPicPr>
        <xdr:cNvPr id="2142" name="BEx1X6AMHV6ZK3UJB2BXIJTJHYJU" descr="OALR4L95ELQLZ1Y1LETHM1CS9" hidden="1">
          <a:extLst>
            <a:ext uri="{FF2B5EF4-FFF2-40B4-BE49-F238E27FC236}">
              <a16:creationId xmlns="" xmlns:a16="http://schemas.microsoft.com/office/drawing/2014/main" id="{00000000-0008-0000-0300-00005E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762375" y="24098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9525</xdr:colOff>
      <xdr:row>15</xdr:row>
      <xdr:rowOff>0</xdr:rowOff>
    </xdr:from>
    <xdr:ext cx="123825" cy="123825"/>
    <xdr:pic macro="[1]!DesignIconClicked">
      <xdr:nvPicPr>
        <xdr:cNvPr id="2143" name="BExSDIVCE09QKG3CT52PHCS6ZJ09" descr="9F076L7EQCF2COMMGCQG6BQGU" hidden="1">
          <a:extLst>
            <a:ext uri="{FF2B5EF4-FFF2-40B4-BE49-F238E27FC236}">
              <a16:creationId xmlns="" xmlns:a16="http://schemas.microsoft.com/office/drawing/2014/main" id="{00000000-0008-0000-0300-00005F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686175" y="16954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47625</xdr:colOff>
      <xdr:row>25</xdr:row>
      <xdr:rowOff>0</xdr:rowOff>
    </xdr:from>
    <xdr:ext cx="123825" cy="123825"/>
    <xdr:pic macro="[1]!DesignIconClicked">
      <xdr:nvPicPr>
        <xdr:cNvPr id="2144" name="BEx1QZGQZBAWJ8591VXEIPUOVS7X" descr="MEW27CPIFG44B7E7HEQUUF5QF" hidden="1">
          <a:extLst>
            <a:ext uri="{FF2B5EF4-FFF2-40B4-BE49-F238E27FC236}">
              <a16:creationId xmlns="" xmlns:a16="http://schemas.microsoft.com/office/drawing/2014/main" id="{00000000-0008-0000-0300-000060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724275" y="3124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47625</xdr:colOff>
      <xdr:row>24</xdr:row>
      <xdr:rowOff>0</xdr:rowOff>
    </xdr:from>
    <xdr:ext cx="123825" cy="123825"/>
    <xdr:pic macro="[1]!DesignIconClicked">
      <xdr:nvPicPr>
        <xdr:cNvPr id="2145" name="BExMF7LICJLPXSHM63A6EQ79YQKG" descr="U084VZL15IMB1OFRRAY6GVKAE" hidden="1">
          <a:extLst>
            <a:ext uri="{FF2B5EF4-FFF2-40B4-BE49-F238E27FC236}">
              <a16:creationId xmlns="" xmlns:a16="http://schemas.microsoft.com/office/drawing/2014/main" id="{00000000-0008-0000-0300-00006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724275" y="2981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47625</xdr:colOff>
      <xdr:row>23</xdr:row>
      <xdr:rowOff>0</xdr:rowOff>
    </xdr:from>
    <xdr:ext cx="123825" cy="123825"/>
    <xdr:pic macro="[1]!DesignIconClicked">
      <xdr:nvPicPr>
        <xdr:cNvPr id="2146" name="BExS343F8GCKP6HTF9Y97L133DX8" descr="ZRF0KB1IYQSNV63CTXT25G67G" hidden="1">
          <a:extLst>
            <a:ext uri="{FF2B5EF4-FFF2-40B4-BE49-F238E27FC236}">
              <a16:creationId xmlns="" xmlns:a16="http://schemas.microsoft.com/office/drawing/2014/main" id="{00000000-0008-0000-0300-000062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724275" y="28384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47625</xdr:colOff>
      <xdr:row>22</xdr:row>
      <xdr:rowOff>0</xdr:rowOff>
    </xdr:from>
    <xdr:ext cx="123825" cy="123825"/>
    <xdr:pic macro="[1]!DesignIconClicked">
      <xdr:nvPicPr>
        <xdr:cNvPr id="2147" name="BExZMRC09W87CY4B73NPZMNH21AH" descr="78CUMI0OVLYJRSDRQ3V2YX812" hidden="1">
          <a:extLst>
            <a:ext uri="{FF2B5EF4-FFF2-40B4-BE49-F238E27FC236}">
              <a16:creationId xmlns="" xmlns:a16="http://schemas.microsoft.com/office/drawing/2014/main" id="{00000000-0008-0000-0300-000063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724275" y="26955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47625</xdr:colOff>
      <xdr:row>21</xdr:row>
      <xdr:rowOff>9525</xdr:rowOff>
    </xdr:from>
    <xdr:ext cx="123825" cy="123825"/>
    <xdr:pic macro="[1]!DesignIconClicked">
      <xdr:nvPicPr>
        <xdr:cNvPr id="2148" name="BExZXVFJ4DY4I24AARDT4AMP6EN1" descr="TXSMH2MTH86CYKA26740RQPUC" hidden="1">
          <a:extLst>
            <a:ext uri="{FF2B5EF4-FFF2-40B4-BE49-F238E27FC236}">
              <a16:creationId xmlns="" xmlns:a16="http://schemas.microsoft.com/office/drawing/2014/main" id="{00000000-0008-0000-0300-000064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724275" y="25622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47625</xdr:colOff>
      <xdr:row>20</xdr:row>
      <xdr:rowOff>0</xdr:rowOff>
    </xdr:from>
    <xdr:ext cx="123825" cy="123825"/>
    <xdr:pic macro="[1]!DesignIconClicked">
      <xdr:nvPicPr>
        <xdr:cNvPr id="2149" name="BExOCUIOFQWUGTBU5ESTW3EYEP5C" descr="9BNF49V0R6VVYPHEVMJ3ABDQZ" hidden="1">
          <a:extLst>
            <a:ext uri="{FF2B5EF4-FFF2-40B4-BE49-F238E27FC236}">
              <a16:creationId xmlns="" xmlns:a16="http://schemas.microsoft.com/office/drawing/2014/main" id="{00000000-0008-0000-0300-000065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724275" y="24098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47625</xdr:colOff>
      <xdr:row>19</xdr:row>
      <xdr:rowOff>0</xdr:rowOff>
    </xdr:from>
    <xdr:ext cx="123825" cy="123825"/>
    <xdr:pic macro="[1]!DesignIconClicked">
      <xdr:nvPicPr>
        <xdr:cNvPr id="2150" name="BExU65O9OE4B4MQ2A3OYH13M8BZJ" descr="3INNIMMPDBB0JF37L81M6ID21" hidden="1">
          <a:extLst>
            <a:ext uri="{FF2B5EF4-FFF2-40B4-BE49-F238E27FC236}">
              <a16:creationId xmlns="" xmlns:a16="http://schemas.microsoft.com/office/drawing/2014/main" id="{00000000-0008-0000-0300-000066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724275" y="22669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47625</xdr:colOff>
      <xdr:row>18</xdr:row>
      <xdr:rowOff>0</xdr:rowOff>
    </xdr:from>
    <xdr:ext cx="123825" cy="123825"/>
    <xdr:pic macro="[1]!DesignIconClicked">
      <xdr:nvPicPr>
        <xdr:cNvPr id="2151" name="BExOPRCR0UW7TKXSV5WDTL348FGL" descr="S9JM17GP1802LHN4GT14BJYIC" hidden="1">
          <a:extLst>
            <a:ext uri="{FF2B5EF4-FFF2-40B4-BE49-F238E27FC236}">
              <a16:creationId xmlns="" xmlns:a16="http://schemas.microsoft.com/office/drawing/2014/main" id="{00000000-0008-0000-0300-000067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724275" y="21240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47625</xdr:colOff>
      <xdr:row>17</xdr:row>
      <xdr:rowOff>0</xdr:rowOff>
    </xdr:from>
    <xdr:ext cx="123825" cy="123825"/>
    <xdr:pic macro="[1]!DesignIconClicked">
      <xdr:nvPicPr>
        <xdr:cNvPr id="2152" name="BEx5OESAY2W8SEGI3TSB65EHJ04B" descr="9CN2Y88X8WYV1HWZG1QILY9BK" hidden="1">
          <a:extLst>
            <a:ext uri="{FF2B5EF4-FFF2-40B4-BE49-F238E27FC236}">
              <a16:creationId xmlns="" xmlns:a16="http://schemas.microsoft.com/office/drawing/2014/main" id="{00000000-0008-0000-0300-000068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724275" y="1981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47625</xdr:colOff>
      <xdr:row>16</xdr:row>
      <xdr:rowOff>0</xdr:rowOff>
    </xdr:from>
    <xdr:ext cx="123825" cy="123825"/>
    <xdr:pic macro="[1]!DesignIconClicked">
      <xdr:nvPicPr>
        <xdr:cNvPr id="2153" name="BExGMWEQ2BYRY9BAO5T1X850MJN1" descr="AZ9ST0XDIOP50HSUFO5V31BR0" hidden="1">
          <a:extLst>
            <a:ext uri="{FF2B5EF4-FFF2-40B4-BE49-F238E27FC236}">
              <a16:creationId xmlns="" xmlns:a16="http://schemas.microsoft.com/office/drawing/2014/main" id="{00000000-0008-0000-0300-000069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724275" y="1838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twoCellAnchor editAs="absolute">
    <xdr:from>
      <xdr:col>6</xdr:col>
      <xdr:colOff>657225</xdr:colOff>
      <xdr:row>2</xdr:row>
      <xdr:rowOff>28575</xdr:rowOff>
    </xdr:from>
    <xdr:to>
      <xdr:col>6</xdr:col>
      <xdr:colOff>1352550</xdr:colOff>
      <xdr:row>2</xdr:row>
      <xdr:rowOff>180975</xdr:rowOff>
    </xdr:to>
    <xdr:pic macro="[0]!Sheet2.Info_click">
      <xdr:nvPicPr>
        <xdr:cNvPr id="2759" name="Info" descr="Information">
          <a:extLst>
            <a:ext uri="{FF2B5EF4-FFF2-40B4-BE49-F238E27FC236}">
              <a16:creationId xmlns="" xmlns:a16="http://schemas.microsoft.com/office/drawing/2014/main" id="{00000000-0008-0000-0300-0000C7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419225" y="762000"/>
          <a:ext cx="695325" cy="152400"/>
        </a:xfrm>
        <a:prstGeom prst="rect">
          <a:avLst/>
        </a:prstGeom>
        <a:noFill/>
      </xdr:spPr>
    </xdr:pic>
    <xdr:clientData/>
  </xdr:twoCellAnchor>
  <xdr:twoCellAnchor editAs="absolute">
    <xdr:from>
      <xdr:col>6</xdr:col>
      <xdr:colOff>657225</xdr:colOff>
      <xdr:row>2</xdr:row>
      <xdr:rowOff>38100</xdr:rowOff>
    </xdr:from>
    <xdr:to>
      <xdr:col>6</xdr:col>
      <xdr:colOff>1352550</xdr:colOff>
      <xdr:row>2</xdr:row>
      <xdr:rowOff>190500</xdr:rowOff>
    </xdr:to>
    <xdr:pic macro="[0]!Sheet2.InfoA_click">
      <xdr:nvPicPr>
        <xdr:cNvPr id="2760" name="InfoA" descr="Information_pressed" hidden="1">
          <a:extLst>
            <a:ext uri="{FF2B5EF4-FFF2-40B4-BE49-F238E27FC236}">
              <a16:creationId xmlns="" xmlns:a16="http://schemas.microsoft.com/office/drawing/2014/main" id="{00000000-0008-0000-0300-0000C8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1419225" y="771525"/>
          <a:ext cx="695325" cy="152400"/>
        </a:xfrm>
        <a:prstGeom prst="rect">
          <a:avLst/>
        </a:prstGeom>
        <a:noFill/>
      </xdr:spPr>
    </xdr:pic>
    <xdr:clientData/>
  </xdr:twoCellAnchor>
  <xdr:twoCellAnchor editAs="absolute">
    <xdr:from>
      <xdr:col>6</xdr:col>
      <xdr:colOff>9525</xdr:colOff>
      <xdr:row>2</xdr:row>
      <xdr:rowOff>28575</xdr:rowOff>
    </xdr:from>
    <xdr:to>
      <xdr:col>6</xdr:col>
      <xdr:colOff>466725</xdr:colOff>
      <xdr:row>2</xdr:row>
      <xdr:rowOff>180975</xdr:rowOff>
    </xdr:to>
    <xdr:pic macro="[0]!Sheet2.filter_click">
      <xdr:nvPicPr>
        <xdr:cNvPr id="2761" name="Filter" descr="Filter">
          <a:extLst>
            <a:ext uri="{FF2B5EF4-FFF2-40B4-BE49-F238E27FC236}">
              <a16:creationId xmlns="" xmlns:a16="http://schemas.microsoft.com/office/drawing/2014/main" id="{00000000-0008-0000-0300-0000C9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771525" y="762000"/>
          <a:ext cx="457200" cy="152400"/>
        </a:xfrm>
        <a:prstGeom prst="rect">
          <a:avLst/>
        </a:prstGeom>
        <a:noFill/>
      </xdr:spPr>
    </xdr:pic>
    <xdr:clientData/>
  </xdr:twoCellAnchor>
  <xdr:twoCellAnchor editAs="absolute">
    <xdr:from>
      <xdr:col>6</xdr:col>
      <xdr:colOff>9525</xdr:colOff>
      <xdr:row>2</xdr:row>
      <xdr:rowOff>28575</xdr:rowOff>
    </xdr:from>
    <xdr:to>
      <xdr:col>6</xdr:col>
      <xdr:colOff>466725</xdr:colOff>
      <xdr:row>2</xdr:row>
      <xdr:rowOff>180975</xdr:rowOff>
    </xdr:to>
    <xdr:pic macro="[0]!Sheet2.filterA_click">
      <xdr:nvPicPr>
        <xdr:cNvPr id="2762" name="FilterA" descr="Filter_pressed" hidden="1">
          <a:extLst>
            <a:ext uri="{FF2B5EF4-FFF2-40B4-BE49-F238E27FC236}">
              <a16:creationId xmlns="" xmlns:a16="http://schemas.microsoft.com/office/drawing/2014/main" id="{00000000-0008-0000-0300-0000CA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771525" y="762000"/>
          <a:ext cx="457200" cy="152400"/>
        </a:xfrm>
        <a:prstGeom prst="rect">
          <a:avLst/>
        </a:prstGeom>
        <a:noFill/>
      </xdr:spPr>
    </xdr:pic>
    <xdr:clientData/>
  </xdr:twoCellAnchor>
  <xdr:twoCellAnchor editAs="absolute">
    <xdr:from>
      <xdr:col>0</xdr:col>
      <xdr:colOff>161925</xdr:colOff>
      <xdr:row>2</xdr:row>
      <xdr:rowOff>38100</xdr:rowOff>
    </xdr:from>
    <xdr:to>
      <xdr:col>5</xdr:col>
      <xdr:colOff>323850</xdr:colOff>
      <xdr:row>2</xdr:row>
      <xdr:rowOff>190500</xdr:rowOff>
    </xdr:to>
    <xdr:pic macro="[0]!Sheet2.Graph_click">
      <xdr:nvPicPr>
        <xdr:cNvPr id="2763" name="Chart" descr="Chart">
          <a:extLst>
            <a:ext uri="{FF2B5EF4-FFF2-40B4-BE49-F238E27FC236}">
              <a16:creationId xmlns="" xmlns:a16="http://schemas.microsoft.com/office/drawing/2014/main" id="{00000000-0008-0000-0300-0000CB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161925" y="771525"/>
          <a:ext cx="419100" cy="152400"/>
        </a:xfrm>
        <a:prstGeom prst="rect">
          <a:avLst/>
        </a:prstGeom>
        <a:noFill/>
      </xdr:spPr>
    </xdr:pic>
    <xdr:clientData/>
  </xdr:twoCellAnchor>
  <xdr:absoluteAnchor>
    <xdr:pos x="6029325" y="1104900"/>
    <xdr:ext cx="1625600" cy="0"/>
    <xdr:pic macro="[1]!DesignIconClicked">
      <xdr:nvPicPr>
        <xdr:cNvPr id="2060" name="BExW7A0O6NJAPXTFEM67M5H6DDRC" descr="3OQVS5W3KNJG71LCSAW019NJP" hidden="1">
          <a:extLst>
            <a:ext uri="{FF2B5EF4-FFF2-40B4-BE49-F238E27FC236}">
              <a16:creationId xmlns="" xmlns:a16="http://schemas.microsoft.com/office/drawing/2014/main" id="{00000000-0008-0000-0300-00000C08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6029325" y="1104900"/>
          <a:ext cx="1625600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4086225" y="304800"/>
    <xdr:ext cx="1930400" cy="415925"/>
    <xdr:pic macro="[1]!DesignIconClicked">
      <xdr:nvPicPr>
        <xdr:cNvPr id="2087" name="BExGLL7F0AMZS0L5LN46VO8A4OR4" descr="D35ND0JILANPKP1M7KOGQB3G6" hidden="1">
          <a:extLst>
            <a:ext uri="{FF2B5EF4-FFF2-40B4-BE49-F238E27FC236}">
              <a16:creationId xmlns="" xmlns:a16="http://schemas.microsoft.com/office/drawing/2014/main" id="{00000000-0008-0000-0300-00002708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4086225" y="304800"/>
          <a:ext cx="1930400" cy="4159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257175" y="0"/>
    <xdr:ext cx="492125" cy="292100"/>
    <xdr:pic macro="[1]!DesignIconClicked">
      <xdr:nvPicPr>
        <xdr:cNvPr id="2095" name="BExZVN42A177LEC6IPYAGJI8LF86" descr="XY0N02Z21UGFBLNWUW4NLP0JV" hidden="1">
          <a:extLst>
            <a:ext uri="{FF2B5EF4-FFF2-40B4-BE49-F238E27FC236}">
              <a16:creationId xmlns="" xmlns:a16="http://schemas.microsoft.com/office/drawing/2014/main" id="{00000000-0008-0000-0300-00002F08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257175" y="0"/>
          <a:ext cx="492125" cy="29210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6029325" y="1104900"/>
    <xdr:ext cx="1625600" cy="0"/>
    <xdr:pic macro="[1]!DesignIconClicked">
      <xdr:nvPicPr>
        <xdr:cNvPr id="2058" name="BExOAO5F6DQNL3T99SCQUI1V5YFP" descr="QD63FMH2M443ZK5KXEEK6PC7V" hidden="1">
          <a:extLst>
            <a:ext uri="{FF2B5EF4-FFF2-40B4-BE49-F238E27FC236}">
              <a16:creationId xmlns="" xmlns:a16="http://schemas.microsoft.com/office/drawing/2014/main" id="{00000000-0008-0000-0300-00000A08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6029325" y="1104900"/>
          <a:ext cx="1625600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6029325" y="1104900"/>
    <xdr:ext cx="1625600" cy="0"/>
    <xdr:pic macro="[1]!DesignIconClicked">
      <xdr:nvPicPr>
        <xdr:cNvPr id="2059" name="BEx9HI995VIDGWB3O6URON2VM6AX" descr="QBM79T8SR6ZR1JPU49VFEBSRL" hidden="1">
          <a:extLst>
            <a:ext uri="{FF2B5EF4-FFF2-40B4-BE49-F238E27FC236}">
              <a16:creationId xmlns="" xmlns:a16="http://schemas.microsoft.com/office/drawing/2014/main" id="{00000000-0008-0000-0300-00000B08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6029325" y="1104900"/>
          <a:ext cx="1625600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762000" y="1104900"/>
    <xdr:ext cx="4283075" cy="0"/>
    <xdr:pic macro="[1]!DesignIconClicked">
      <xdr:nvPicPr>
        <xdr:cNvPr id="2055" name="BExU57NIVO7OMPU5I47IYD27S3KA" descr="B0ZJHZS0F6AKHRWHNPQ63PUCZ" hidden="1">
          <a:extLst>
            <a:ext uri="{FF2B5EF4-FFF2-40B4-BE49-F238E27FC236}">
              <a16:creationId xmlns="" xmlns:a16="http://schemas.microsoft.com/office/drawing/2014/main" id="{00000000-0008-0000-0300-00000708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762000" y="1104900"/>
          <a:ext cx="4283075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7000875" y="304800"/>
    <xdr:ext cx="1625600" cy="415925"/>
    <xdr:pic macro="[1]!DesignIconClicked">
      <xdr:nvPicPr>
        <xdr:cNvPr id="2086" name="BExKKKF0KR8NZVC9DTQM1WWB39Z0" descr="OBT7FD107OXHE7ODUYPXG58YJ" hidden="1">
          <a:extLst>
            <a:ext uri="{FF2B5EF4-FFF2-40B4-BE49-F238E27FC236}">
              <a16:creationId xmlns="" xmlns:a16="http://schemas.microsoft.com/office/drawing/2014/main" id="{00000000-0008-0000-0300-00002608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7000875" y="304800"/>
          <a:ext cx="1625600" cy="4159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6029325" y="1104900"/>
    <xdr:ext cx="1625600" cy="0"/>
    <xdr:pic macro="[1]!DesignIconClicked">
      <xdr:nvPicPr>
        <xdr:cNvPr id="2057" name="BExTURJ5TAR0ZJAQ9GFN2NYJHBR4" descr="MP5QHF75QS9DUY49Y420JXM2E" hidden="1">
          <a:extLst>
            <a:ext uri="{FF2B5EF4-FFF2-40B4-BE49-F238E27FC236}">
              <a16:creationId xmlns="" xmlns:a16="http://schemas.microsoft.com/office/drawing/2014/main" id="{00000000-0008-0000-0300-00000908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6029325" y="1104900"/>
          <a:ext cx="1625600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762000" y="1104900"/>
    <xdr:ext cx="4283075" cy="0"/>
    <xdr:pic macro="[1]!DesignIconClicked">
      <xdr:nvPicPr>
        <xdr:cNvPr id="2053" name="BExSGRWGUS63FMXGQMK12OH01K95" descr="Q5Z07EYJE0MBNAL39Q2BTCRTU" hidden="1">
          <a:extLst>
            <a:ext uri="{FF2B5EF4-FFF2-40B4-BE49-F238E27FC236}">
              <a16:creationId xmlns="" xmlns:a16="http://schemas.microsoft.com/office/drawing/2014/main" id="{00000000-0008-0000-0300-00000508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762000" y="1104900"/>
          <a:ext cx="4283075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762000" y="1104900"/>
    <xdr:ext cx="4283075" cy="0"/>
    <xdr:pic macro="[1]!DesignIconClicked">
      <xdr:nvPicPr>
        <xdr:cNvPr id="2050" name="BExMPEQDEVM9ZOPSFIVZP3KR132B" descr="U1604WEUYS8LYRGCK4LICYKL9" hidden="1">
          <a:extLst>
            <a:ext uri="{FF2B5EF4-FFF2-40B4-BE49-F238E27FC236}">
              <a16:creationId xmlns="" xmlns:a16="http://schemas.microsoft.com/office/drawing/2014/main" id="{00000000-0008-0000-0300-00000208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762000" y="1104900"/>
          <a:ext cx="4283075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762000" y="1104900"/>
    <xdr:ext cx="4283075" cy="0"/>
    <xdr:pic macro="[1]!DesignIconClicked">
      <xdr:nvPicPr>
        <xdr:cNvPr id="2051" name="BEx01K769RJVIIWSRZ0ARO7KDLX8" descr="XR64X3LHID9RXDX8WC99U85PF" hidden="1">
          <a:extLst>
            <a:ext uri="{FF2B5EF4-FFF2-40B4-BE49-F238E27FC236}">
              <a16:creationId xmlns="" xmlns:a16="http://schemas.microsoft.com/office/drawing/2014/main" id="{00000000-0008-0000-0300-00000308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762000" y="1104900"/>
          <a:ext cx="4283075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762000" y="1104900"/>
    <xdr:ext cx="4283075" cy="0"/>
    <xdr:pic macro="[1]!DesignIconClicked">
      <xdr:nvPicPr>
        <xdr:cNvPr id="2052" name="BExO8RTDKDQMQJ7A8W8P2TOHUDH2" descr="VPP77LRAGJ44NV8EVDMZ8FCEN" hidden="1">
          <a:extLst>
            <a:ext uri="{FF2B5EF4-FFF2-40B4-BE49-F238E27FC236}">
              <a16:creationId xmlns="" xmlns:a16="http://schemas.microsoft.com/office/drawing/2014/main" id="{00000000-0008-0000-0300-00000408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762000" y="1104900"/>
          <a:ext cx="4283075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6029325" y="1104900"/>
    <xdr:ext cx="1625600" cy="0"/>
    <xdr:pic macro="[1]!DesignIconClicked">
      <xdr:nvPicPr>
        <xdr:cNvPr id="2061" name="BEx0041RRI19D5ZFTDBCL8WAVJTB" descr="H3BV6LT962ERI9HFHZFWSTS8B" hidden="1">
          <a:extLst>
            <a:ext uri="{FF2B5EF4-FFF2-40B4-BE49-F238E27FC236}">
              <a16:creationId xmlns="" xmlns:a16="http://schemas.microsoft.com/office/drawing/2014/main" id="{00000000-0008-0000-0300-00000D08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6029325" y="1104900"/>
          <a:ext cx="1625600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762000" y="1104900"/>
    <xdr:ext cx="4283075" cy="0"/>
    <xdr:pic macro="[1]!DesignIconClicked">
      <xdr:nvPicPr>
        <xdr:cNvPr id="2054" name="BExUDLAY93K0UZJDTTURDFVU8JTQ" descr="B2RDJ4MCWXJF922PADE784PX6" hidden="1">
          <a:extLst>
            <a:ext uri="{FF2B5EF4-FFF2-40B4-BE49-F238E27FC236}">
              <a16:creationId xmlns="" xmlns:a16="http://schemas.microsoft.com/office/drawing/2014/main" id="{00000000-0008-0000-0300-00000608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762000" y="1104900"/>
          <a:ext cx="4283075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6029325" y="1104900"/>
    <xdr:ext cx="1625600" cy="0"/>
    <xdr:pic macro="[1]!DesignIconClicked">
      <xdr:nvPicPr>
        <xdr:cNvPr id="2056" name="BExIIGEM0AMOSRAZQRDPJ1KNDX7H" descr="F4CUDT4I8CDM8GHW7JG5WP6CT" hidden="1">
          <a:extLst>
            <a:ext uri="{FF2B5EF4-FFF2-40B4-BE49-F238E27FC236}">
              <a16:creationId xmlns="" xmlns:a16="http://schemas.microsoft.com/office/drawing/2014/main" id="{00000000-0008-0000-0300-00000808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6029325" y="1104900"/>
          <a:ext cx="1625600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257175" y="1552575"/>
    <xdr:ext cx="0" cy="2130425"/>
    <xdr:pic macro="[1]!DesignIconClicked">
      <xdr:nvPicPr>
        <xdr:cNvPr id="2062" name="BExEZGWZLFTQF24ZE4DBSRHNCL2Y" descr="5G1A96VKMW4JK5G4PM3KVB8UT" hidden="1">
          <a:extLst>
            <a:ext uri="{FF2B5EF4-FFF2-40B4-BE49-F238E27FC236}">
              <a16:creationId xmlns="" xmlns:a16="http://schemas.microsoft.com/office/drawing/2014/main" id="{00000000-0008-0000-0300-00000E08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/>
        <a:srcRect/>
        <a:stretch>
          <a:fillRect/>
        </a:stretch>
      </xdr:blipFill>
      <xdr:spPr bwMode="auto">
        <a:xfrm>
          <a:off x="257175" y="1552575"/>
          <a:ext cx="0" cy="21304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762000" y="1552575"/>
    <xdr:ext cx="8836025" cy="5845175"/>
    <xdr:pic macro="[1]!DesignIconClicked">
      <xdr:nvPicPr>
        <xdr:cNvPr id="2063" name="BExXRND8208TWULE9S50U89VKPB7" descr="ETUGZV0SKTQDQB8JOYY0DCX79" hidden="1">
          <a:extLst>
            <a:ext uri="{FF2B5EF4-FFF2-40B4-BE49-F238E27FC236}">
              <a16:creationId xmlns="" xmlns:a16="http://schemas.microsoft.com/office/drawing/2014/main" id="{00000000-0008-0000-0300-00000F08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762000" y="1552575"/>
          <a:ext cx="8836025" cy="5845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twoCellAnchor>
    <xdr:from>
      <xdr:col>6</xdr:col>
      <xdr:colOff>12700</xdr:colOff>
      <xdr:row>15</xdr:row>
      <xdr:rowOff>0</xdr:rowOff>
    </xdr:from>
    <xdr:to>
      <xdr:col>6</xdr:col>
      <xdr:colOff>139700</xdr:colOff>
      <xdr:row>15</xdr:row>
      <xdr:rowOff>127000</xdr:rowOff>
    </xdr:to>
    <xdr:pic macro="[1]!DesignIconClicked">
      <xdr:nvPicPr>
        <xdr:cNvPr id="2" name="BExZQL1MC0KHOUVOMS4G1B2WVTU1"/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4700" y="1695450"/>
          <a:ext cx="127000" cy="127000"/>
        </a:xfrm>
        <a:prstGeom prst="rect">
          <a:avLst/>
        </a:prstGeom>
      </xdr:spPr>
    </xdr:pic>
    <xdr:clientData/>
  </xdr:twoCellAnchor>
  <xdr:twoCellAnchor>
    <xdr:from>
      <xdr:col>6</xdr:col>
      <xdr:colOff>12700</xdr:colOff>
      <xdr:row>19</xdr:row>
      <xdr:rowOff>0</xdr:rowOff>
    </xdr:from>
    <xdr:to>
      <xdr:col>6</xdr:col>
      <xdr:colOff>139700</xdr:colOff>
      <xdr:row>19</xdr:row>
      <xdr:rowOff>127000</xdr:rowOff>
    </xdr:to>
    <xdr:pic macro="[1]!DesignIconClicked">
      <xdr:nvPicPr>
        <xdr:cNvPr id="3" name="BExVTDTKI3VLSWNBIJKY7WZNY85P"/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4700" y="2266950"/>
          <a:ext cx="127000" cy="127000"/>
        </a:xfrm>
        <a:prstGeom prst="rect">
          <a:avLst/>
        </a:prstGeom>
      </xdr:spPr>
    </xdr:pic>
    <xdr:clientData/>
  </xdr:twoCellAnchor>
  <xdr:twoCellAnchor>
    <xdr:from>
      <xdr:col>6</xdr:col>
      <xdr:colOff>12700</xdr:colOff>
      <xdr:row>22</xdr:row>
      <xdr:rowOff>0</xdr:rowOff>
    </xdr:from>
    <xdr:to>
      <xdr:col>6</xdr:col>
      <xdr:colOff>139700</xdr:colOff>
      <xdr:row>22</xdr:row>
      <xdr:rowOff>127000</xdr:rowOff>
    </xdr:to>
    <xdr:pic macro="[1]!DesignIconClicked">
      <xdr:nvPicPr>
        <xdr:cNvPr id="4" name="BEx95TH8F5M1D01RY96GBAEN7ANS"/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4700" y="2695575"/>
          <a:ext cx="127000" cy="127000"/>
        </a:xfrm>
        <a:prstGeom prst="rect">
          <a:avLst/>
        </a:prstGeom>
      </xdr:spPr>
    </xdr:pic>
    <xdr:clientData/>
  </xdr:twoCellAnchor>
  <xdr:twoCellAnchor>
    <xdr:from>
      <xdr:col>6</xdr:col>
      <xdr:colOff>12700</xdr:colOff>
      <xdr:row>28</xdr:row>
      <xdr:rowOff>0</xdr:rowOff>
    </xdr:from>
    <xdr:to>
      <xdr:col>6</xdr:col>
      <xdr:colOff>139700</xdr:colOff>
      <xdr:row>28</xdr:row>
      <xdr:rowOff>127000</xdr:rowOff>
    </xdr:to>
    <xdr:pic macro="[1]!DesignIconClicked">
      <xdr:nvPicPr>
        <xdr:cNvPr id="5" name="BExF4DL8OD8J0MTX25XRGFGY681V"/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4700" y="3552825"/>
          <a:ext cx="127000" cy="127000"/>
        </a:xfrm>
        <a:prstGeom prst="rect">
          <a:avLst/>
        </a:prstGeom>
      </xdr:spPr>
    </xdr:pic>
    <xdr:clientData/>
  </xdr:twoCellAnchor>
  <xdr:twoCellAnchor>
    <xdr:from>
      <xdr:col>6</xdr:col>
      <xdr:colOff>12700</xdr:colOff>
      <xdr:row>32</xdr:row>
      <xdr:rowOff>0</xdr:rowOff>
    </xdr:from>
    <xdr:to>
      <xdr:col>6</xdr:col>
      <xdr:colOff>139700</xdr:colOff>
      <xdr:row>32</xdr:row>
      <xdr:rowOff>127000</xdr:rowOff>
    </xdr:to>
    <xdr:pic macro="[1]!DesignIconClicked">
      <xdr:nvPicPr>
        <xdr:cNvPr id="6" name="BExIPUOU7YQZYHA0ILFH3IETCJ0A"/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4700" y="4124325"/>
          <a:ext cx="127000" cy="127000"/>
        </a:xfrm>
        <a:prstGeom prst="rect">
          <a:avLst/>
        </a:prstGeom>
      </xdr:spPr>
    </xdr:pic>
    <xdr:clientData/>
  </xdr:twoCellAnchor>
  <xdr:twoCellAnchor>
    <xdr:from>
      <xdr:col>6</xdr:col>
      <xdr:colOff>12700</xdr:colOff>
      <xdr:row>35</xdr:row>
      <xdr:rowOff>0</xdr:rowOff>
    </xdr:from>
    <xdr:to>
      <xdr:col>6</xdr:col>
      <xdr:colOff>139700</xdr:colOff>
      <xdr:row>35</xdr:row>
      <xdr:rowOff>127000</xdr:rowOff>
    </xdr:to>
    <xdr:pic macro="[1]!DesignIconClicked">
      <xdr:nvPicPr>
        <xdr:cNvPr id="7" name="BExQ9O2MS8R76GQRLD0PTZN3NSQK"/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4700" y="4552950"/>
          <a:ext cx="127000" cy="127000"/>
        </a:xfrm>
        <a:prstGeom prst="rect">
          <a:avLst/>
        </a:prstGeom>
      </xdr:spPr>
    </xdr:pic>
    <xdr:clientData/>
  </xdr:twoCellAnchor>
  <xdr:twoCellAnchor>
    <xdr:from>
      <xdr:col>6</xdr:col>
      <xdr:colOff>12700</xdr:colOff>
      <xdr:row>40</xdr:row>
      <xdr:rowOff>0</xdr:rowOff>
    </xdr:from>
    <xdr:to>
      <xdr:col>6</xdr:col>
      <xdr:colOff>139700</xdr:colOff>
      <xdr:row>40</xdr:row>
      <xdr:rowOff>127000</xdr:rowOff>
    </xdr:to>
    <xdr:pic macro="[1]!DesignIconClicked">
      <xdr:nvPicPr>
        <xdr:cNvPr id="8" name="BExW6RQHX3V3BPDQCV5ERLTE7T0E"/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4700" y="5267325"/>
          <a:ext cx="127000" cy="127000"/>
        </a:xfrm>
        <a:prstGeom prst="rect">
          <a:avLst/>
        </a:prstGeom>
      </xdr:spPr>
    </xdr:pic>
    <xdr:clientData/>
  </xdr:twoCellAnchor>
  <xdr:twoCellAnchor>
    <xdr:from>
      <xdr:col>6</xdr:col>
      <xdr:colOff>12700</xdr:colOff>
      <xdr:row>48</xdr:row>
      <xdr:rowOff>0</xdr:rowOff>
    </xdr:from>
    <xdr:to>
      <xdr:col>6</xdr:col>
      <xdr:colOff>139700</xdr:colOff>
      <xdr:row>48</xdr:row>
      <xdr:rowOff>127000</xdr:rowOff>
    </xdr:to>
    <xdr:pic macro="[1]!DesignIconClicked">
      <xdr:nvPicPr>
        <xdr:cNvPr id="9" name="BExSEX2K67ZM8NWAQHE7KFCD0A52"/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4700" y="6410325"/>
          <a:ext cx="127000" cy="1270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33</xdr:col>
      <xdr:colOff>19050</xdr:colOff>
      <xdr:row>1</xdr:row>
      <xdr:rowOff>9525</xdr:rowOff>
    </xdr:to>
    <xdr:pic>
      <xdr:nvPicPr>
        <xdr:cNvPr id="3073" name="Picture 1">
          <a:extLst>
            <a:ext uri="{FF2B5EF4-FFF2-40B4-BE49-F238E27FC236}">
              <a16:creationId xmlns="" xmlns:a16="http://schemas.microsoft.com/office/drawing/2014/main" id="{00000000-0008-0000-0400-000001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" y="0"/>
          <a:ext cx="20012025" cy="3143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>
    <xdr:from>
      <xdr:col>6</xdr:col>
      <xdr:colOff>0</xdr:colOff>
      <xdr:row>13</xdr:row>
      <xdr:rowOff>28575</xdr:rowOff>
    </xdr:from>
    <xdr:to>
      <xdr:col>16</xdr:col>
      <xdr:colOff>200025</xdr:colOff>
      <xdr:row>42</xdr:row>
      <xdr:rowOff>28575</xdr:rowOff>
    </xdr:to>
    <xdr:graphicFrame macro="">
      <xdr:nvGraphicFramePr>
        <xdr:cNvPr id="3631" name="Chart 15">
          <a:extLst>
            <a:ext uri="{FF2B5EF4-FFF2-40B4-BE49-F238E27FC236}">
              <a16:creationId xmlns="" xmlns:a16="http://schemas.microsoft.com/office/drawing/2014/main" id="{00000000-0008-0000-0400-00002F0E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19050</xdr:colOff>
      <xdr:row>14</xdr:row>
      <xdr:rowOff>19050</xdr:rowOff>
    </xdr:from>
    <xdr:to>
      <xdr:col>5</xdr:col>
      <xdr:colOff>142875</xdr:colOff>
      <xdr:row>15</xdr:row>
      <xdr:rowOff>0</xdr:rowOff>
    </xdr:to>
    <xdr:pic macro="[1]!DesignIconClicked">
      <xdr:nvPicPr>
        <xdr:cNvPr id="3089" name="BExMJ8SV739S7OHOD6U6SFYP97Q2" hidden="1">
          <a:extLst>
            <a:ext uri="{FF2B5EF4-FFF2-40B4-BE49-F238E27FC236}">
              <a16:creationId xmlns="" xmlns:a16="http://schemas.microsoft.com/office/drawing/2014/main" id="{00000000-0008-0000-0400-000011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15716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14</xdr:row>
      <xdr:rowOff>19050</xdr:rowOff>
    </xdr:from>
    <xdr:to>
      <xdr:col>5</xdr:col>
      <xdr:colOff>314325</xdr:colOff>
      <xdr:row>15</xdr:row>
      <xdr:rowOff>0</xdr:rowOff>
    </xdr:to>
    <xdr:pic macro="[1]!DesignIconClicked">
      <xdr:nvPicPr>
        <xdr:cNvPr id="3090" name="BExQGD6IOUL7IBCDFE6CJPBV8MUL" hidden="1">
          <a:extLst>
            <a:ext uri="{FF2B5EF4-FFF2-40B4-BE49-F238E27FC236}">
              <a16:creationId xmlns="" xmlns:a16="http://schemas.microsoft.com/office/drawing/2014/main" id="{00000000-0008-0000-0400-000012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15716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14</xdr:row>
      <xdr:rowOff>19050</xdr:rowOff>
    </xdr:from>
    <xdr:ext cx="123825" cy="123825"/>
    <xdr:pic macro="[1]!DesignIconClicked">
      <xdr:nvPicPr>
        <xdr:cNvPr id="3091" name="BExD9X028KN82OQ34SFJXO5DMAOJ" hidden="1">
          <a:extLst>
            <a:ext uri="{FF2B5EF4-FFF2-40B4-BE49-F238E27FC236}">
              <a16:creationId xmlns="" xmlns:a16="http://schemas.microsoft.com/office/drawing/2014/main" id="{00000000-0008-0000-0400-000013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15716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15</xdr:row>
      <xdr:rowOff>28575</xdr:rowOff>
    </xdr:from>
    <xdr:to>
      <xdr:col>5</xdr:col>
      <xdr:colOff>142875</xdr:colOff>
      <xdr:row>16</xdr:row>
      <xdr:rowOff>9525</xdr:rowOff>
    </xdr:to>
    <xdr:pic macro="[1]!DesignIconClicked">
      <xdr:nvPicPr>
        <xdr:cNvPr id="3092" name="BExW5MDJ8C7RRPM9H8TFBMDWHG8F" hidden="1">
          <a:extLst>
            <a:ext uri="{FF2B5EF4-FFF2-40B4-BE49-F238E27FC236}">
              <a16:creationId xmlns="" xmlns:a16="http://schemas.microsoft.com/office/drawing/2014/main" id="{00000000-0008-0000-0400-000014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1724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15</xdr:row>
      <xdr:rowOff>28575</xdr:rowOff>
    </xdr:from>
    <xdr:to>
      <xdr:col>5</xdr:col>
      <xdr:colOff>314325</xdr:colOff>
      <xdr:row>16</xdr:row>
      <xdr:rowOff>9525</xdr:rowOff>
    </xdr:to>
    <xdr:pic macro="[1]!DesignIconClicked">
      <xdr:nvPicPr>
        <xdr:cNvPr id="3093" name="BExJ1DBQDXNR9QQG371TBPHRW1W1" hidden="1">
          <a:extLst>
            <a:ext uri="{FF2B5EF4-FFF2-40B4-BE49-F238E27FC236}">
              <a16:creationId xmlns="" xmlns:a16="http://schemas.microsoft.com/office/drawing/2014/main" id="{00000000-0008-0000-0400-000015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1724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15</xdr:row>
      <xdr:rowOff>28575</xdr:rowOff>
    </xdr:from>
    <xdr:ext cx="123825" cy="123825"/>
    <xdr:pic macro="[1]!DesignIconClicked">
      <xdr:nvPicPr>
        <xdr:cNvPr id="3094" name="BEx1MHHDB80ZDSYCXZBRRO7AL1EB" hidden="1">
          <a:extLst>
            <a:ext uri="{FF2B5EF4-FFF2-40B4-BE49-F238E27FC236}">
              <a16:creationId xmlns="" xmlns:a16="http://schemas.microsoft.com/office/drawing/2014/main" id="{00000000-0008-0000-0400-000016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1724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16</xdr:row>
      <xdr:rowOff>28575</xdr:rowOff>
    </xdr:from>
    <xdr:to>
      <xdr:col>5</xdr:col>
      <xdr:colOff>142875</xdr:colOff>
      <xdr:row>17</xdr:row>
      <xdr:rowOff>9525</xdr:rowOff>
    </xdr:to>
    <xdr:pic macro="[1]!DesignIconClicked">
      <xdr:nvPicPr>
        <xdr:cNvPr id="3095" name="BEx5M7D0OWVY0JFHCGG5Y11MMFAT" hidden="1">
          <a:extLst>
            <a:ext uri="{FF2B5EF4-FFF2-40B4-BE49-F238E27FC236}">
              <a16:creationId xmlns="" xmlns:a16="http://schemas.microsoft.com/office/drawing/2014/main" id="{00000000-0008-0000-0400-000017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18669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16</xdr:row>
      <xdr:rowOff>28575</xdr:rowOff>
    </xdr:from>
    <xdr:to>
      <xdr:col>5</xdr:col>
      <xdr:colOff>314325</xdr:colOff>
      <xdr:row>17</xdr:row>
      <xdr:rowOff>9525</xdr:rowOff>
    </xdr:to>
    <xdr:pic macro="[1]!DesignIconClicked">
      <xdr:nvPicPr>
        <xdr:cNvPr id="3096" name="BExIPAWQ9Z19AA5PIGEH094DYP51" hidden="1">
          <a:extLst>
            <a:ext uri="{FF2B5EF4-FFF2-40B4-BE49-F238E27FC236}">
              <a16:creationId xmlns="" xmlns:a16="http://schemas.microsoft.com/office/drawing/2014/main" id="{00000000-0008-0000-0400-000018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18669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16</xdr:row>
      <xdr:rowOff>28575</xdr:rowOff>
    </xdr:from>
    <xdr:ext cx="123825" cy="123825"/>
    <xdr:pic macro="[1]!DesignIconClicked">
      <xdr:nvPicPr>
        <xdr:cNvPr id="3097" name="BExZQRC65HRX1R2FOOBPQKAO82VE" hidden="1">
          <a:extLst>
            <a:ext uri="{FF2B5EF4-FFF2-40B4-BE49-F238E27FC236}">
              <a16:creationId xmlns="" xmlns:a16="http://schemas.microsoft.com/office/drawing/2014/main" id="{00000000-0008-0000-0400-000019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18669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17</xdr:row>
      <xdr:rowOff>28575</xdr:rowOff>
    </xdr:from>
    <xdr:to>
      <xdr:col>5</xdr:col>
      <xdr:colOff>142875</xdr:colOff>
      <xdr:row>18</xdr:row>
      <xdr:rowOff>9525</xdr:rowOff>
    </xdr:to>
    <xdr:pic macro="[1]!DesignIconClicked">
      <xdr:nvPicPr>
        <xdr:cNvPr id="3098" name="BExZLMFB2IT1ZBUGK1QEXXW2JKFN" hidden="1">
          <a:extLst>
            <a:ext uri="{FF2B5EF4-FFF2-40B4-BE49-F238E27FC236}">
              <a16:creationId xmlns="" xmlns:a16="http://schemas.microsoft.com/office/drawing/2014/main" id="{00000000-0008-0000-0400-00001A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20097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17</xdr:row>
      <xdr:rowOff>28575</xdr:rowOff>
    </xdr:from>
    <xdr:to>
      <xdr:col>5</xdr:col>
      <xdr:colOff>314325</xdr:colOff>
      <xdr:row>18</xdr:row>
      <xdr:rowOff>9525</xdr:rowOff>
    </xdr:to>
    <xdr:pic macro="[1]!DesignIconClicked">
      <xdr:nvPicPr>
        <xdr:cNvPr id="3099" name="BExAXCVDII2N4N3BBFD9E2NMP0J5" hidden="1">
          <a:extLst>
            <a:ext uri="{FF2B5EF4-FFF2-40B4-BE49-F238E27FC236}">
              <a16:creationId xmlns="" xmlns:a16="http://schemas.microsoft.com/office/drawing/2014/main" id="{00000000-0008-0000-0400-00001B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20097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17</xdr:row>
      <xdr:rowOff>28575</xdr:rowOff>
    </xdr:from>
    <xdr:ext cx="123825" cy="123825"/>
    <xdr:pic macro="[1]!DesignIconClicked">
      <xdr:nvPicPr>
        <xdr:cNvPr id="3100" name="BExONHU55R6I4QLKW2SHYXDFC6RV" hidden="1">
          <a:extLst>
            <a:ext uri="{FF2B5EF4-FFF2-40B4-BE49-F238E27FC236}">
              <a16:creationId xmlns="" xmlns:a16="http://schemas.microsoft.com/office/drawing/2014/main" id="{00000000-0008-0000-0400-00001C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20097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18</xdr:row>
      <xdr:rowOff>19050</xdr:rowOff>
    </xdr:from>
    <xdr:to>
      <xdr:col>5</xdr:col>
      <xdr:colOff>142875</xdr:colOff>
      <xdr:row>19</xdr:row>
      <xdr:rowOff>0</xdr:rowOff>
    </xdr:to>
    <xdr:pic macro="[1]!DesignIconClicked">
      <xdr:nvPicPr>
        <xdr:cNvPr id="3101" name="BEx9FZ9EZGAWK67Z810S8BQYD12S" hidden="1">
          <a:extLst>
            <a:ext uri="{FF2B5EF4-FFF2-40B4-BE49-F238E27FC236}">
              <a16:creationId xmlns="" xmlns:a16="http://schemas.microsoft.com/office/drawing/2014/main" id="{00000000-0008-0000-0400-00001D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2143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18</xdr:row>
      <xdr:rowOff>19050</xdr:rowOff>
    </xdr:from>
    <xdr:to>
      <xdr:col>5</xdr:col>
      <xdr:colOff>314325</xdr:colOff>
      <xdr:row>19</xdr:row>
      <xdr:rowOff>0</xdr:rowOff>
    </xdr:to>
    <xdr:pic macro="[1]!DesignIconClicked">
      <xdr:nvPicPr>
        <xdr:cNvPr id="3102" name="BExKMR374I5SLJI2H6S92BNFJ62U" hidden="1">
          <a:extLst>
            <a:ext uri="{FF2B5EF4-FFF2-40B4-BE49-F238E27FC236}">
              <a16:creationId xmlns="" xmlns:a16="http://schemas.microsoft.com/office/drawing/2014/main" id="{00000000-0008-0000-0400-00001E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2143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18</xdr:row>
      <xdr:rowOff>19050</xdr:rowOff>
    </xdr:from>
    <xdr:ext cx="123825" cy="123825"/>
    <xdr:pic macro="[1]!DesignIconClicked">
      <xdr:nvPicPr>
        <xdr:cNvPr id="3103" name="BExTUUJ2XZHWHBG2RZLWKQUKC1X9" hidden="1">
          <a:extLst>
            <a:ext uri="{FF2B5EF4-FFF2-40B4-BE49-F238E27FC236}">
              <a16:creationId xmlns="" xmlns:a16="http://schemas.microsoft.com/office/drawing/2014/main" id="{00000000-0008-0000-0400-00001F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2143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19</xdr:row>
      <xdr:rowOff>19050</xdr:rowOff>
    </xdr:from>
    <xdr:to>
      <xdr:col>5</xdr:col>
      <xdr:colOff>142875</xdr:colOff>
      <xdr:row>20</xdr:row>
      <xdr:rowOff>0</xdr:rowOff>
    </xdr:to>
    <xdr:pic macro="[1]!DesignIconClicked">
      <xdr:nvPicPr>
        <xdr:cNvPr id="3104" name="BExIW1O0YR1GRGRY4OL8O4LY43J9" hidden="1">
          <a:extLst>
            <a:ext uri="{FF2B5EF4-FFF2-40B4-BE49-F238E27FC236}">
              <a16:creationId xmlns="" xmlns:a16="http://schemas.microsoft.com/office/drawing/2014/main" id="{00000000-0008-0000-0400-000020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22860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19</xdr:row>
      <xdr:rowOff>19050</xdr:rowOff>
    </xdr:from>
    <xdr:to>
      <xdr:col>5</xdr:col>
      <xdr:colOff>314325</xdr:colOff>
      <xdr:row>20</xdr:row>
      <xdr:rowOff>0</xdr:rowOff>
    </xdr:to>
    <xdr:pic macro="[1]!DesignIconClicked">
      <xdr:nvPicPr>
        <xdr:cNvPr id="3105" name="BExF7UPUFHMEGZAB1SPYZSOUFTAM" hidden="1">
          <a:extLst>
            <a:ext uri="{FF2B5EF4-FFF2-40B4-BE49-F238E27FC236}">
              <a16:creationId xmlns="" xmlns:a16="http://schemas.microsoft.com/office/drawing/2014/main" id="{00000000-0008-0000-0400-000021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22860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19</xdr:row>
      <xdr:rowOff>19050</xdr:rowOff>
    </xdr:from>
    <xdr:ext cx="123825" cy="123825"/>
    <xdr:pic macro="[1]!DesignIconClicked">
      <xdr:nvPicPr>
        <xdr:cNvPr id="3106" name="BExKQDWMRVP76Y4WYQZAXHYH7BW1" hidden="1">
          <a:extLst>
            <a:ext uri="{FF2B5EF4-FFF2-40B4-BE49-F238E27FC236}">
              <a16:creationId xmlns="" xmlns:a16="http://schemas.microsoft.com/office/drawing/2014/main" id="{00000000-0008-0000-0400-000022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22860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20</xdr:row>
      <xdr:rowOff>28575</xdr:rowOff>
    </xdr:from>
    <xdr:to>
      <xdr:col>5</xdr:col>
      <xdr:colOff>142875</xdr:colOff>
      <xdr:row>21</xdr:row>
      <xdr:rowOff>9525</xdr:rowOff>
    </xdr:to>
    <xdr:pic macro="[1]!DesignIconClicked">
      <xdr:nvPicPr>
        <xdr:cNvPr id="3107" name="BEx1KKUIQN903WVY4KND8NDRZH66" hidden="1">
          <a:extLst>
            <a:ext uri="{FF2B5EF4-FFF2-40B4-BE49-F238E27FC236}">
              <a16:creationId xmlns="" xmlns:a16="http://schemas.microsoft.com/office/drawing/2014/main" id="{00000000-0008-0000-0400-000023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24384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20</xdr:row>
      <xdr:rowOff>28575</xdr:rowOff>
    </xdr:from>
    <xdr:to>
      <xdr:col>5</xdr:col>
      <xdr:colOff>314325</xdr:colOff>
      <xdr:row>21</xdr:row>
      <xdr:rowOff>9525</xdr:rowOff>
    </xdr:to>
    <xdr:pic macro="[1]!DesignIconClicked">
      <xdr:nvPicPr>
        <xdr:cNvPr id="3108" name="BExD9ULRVZCAYHUQ27T5HBXSIPD8" hidden="1">
          <a:extLst>
            <a:ext uri="{FF2B5EF4-FFF2-40B4-BE49-F238E27FC236}">
              <a16:creationId xmlns="" xmlns:a16="http://schemas.microsoft.com/office/drawing/2014/main" id="{00000000-0008-0000-0400-000024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24384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20</xdr:row>
      <xdr:rowOff>28575</xdr:rowOff>
    </xdr:from>
    <xdr:ext cx="123825" cy="123825"/>
    <xdr:pic macro="[1]!DesignIconClicked">
      <xdr:nvPicPr>
        <xdr:cNvPr id="3109" name="BEx3DE8U6SVRAQW2R1UPTRM2T3FK" hidden="1">
          <a:extLst>
            <a:ext uri="{FF2B5EF4-FFF2-40B4-BE49-F238E27FC236}">
              <a16:creationId xmlns="" xmlns:a16="http://schemas.microsoft.com/office/drawing/2014/main" id="{00000000-0008-0000-0400-000025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24384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21</xdr:row>
      <xdr:rowOff>28575</xdr:rowOff>
    </xdr:from>
    <xdr:to>
      <xdr:col>5</xdr:col>
      <xdr:colOff>142875</xdr:colOff>
      <xdr:row>22</xdr:row>
      <xdr:rowOff>9525</xdr:rowOff>
    </xdr:to>
    <xdr:pic macro="[1]!DesignIconClicked">
      <xdr:nvPicPr>
        <xdr:cNvPr id="3110" name="BEx9J61NV2XE051NL9UMGCEHJ3A6" hidden="1">
          <a:extLst>
            <a:ext uri="{FF2B5EF4-FFF2-40B4-BE49-F238E27FC236}">
              <a16:creationId xmlns="" xmlns:a16="http://schemas.microsoft.com/office/drawing/2014/main" id="{00000000-0008-0000-0400-000026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25812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21</xdr:row>
      <xdr:rowOff>28575</xdr:rowOff>
    </xdr:from>
    <xdr:to>
      <xdr:col>5</xdr:col>
      <xdr:colOff>314325</xdr:colOff>
      <xdr:row>22</xdr:row>
      <xdr:rowOff>9525</xdr:rowOff>
    </xdr:to>
    <xdr:pic macro="[1]!DesignIconClicked">
      <xdr:nvPicPr>
        <xdr:cNvPr id="3111" name="BEx3GSTMH9TP7K0H6YCQYJI1MOVC" hidden="1">
          <a:extLst>
            <a:ext uri="{FF2B5EF4-FFF2-40B4-BE49-F238E27FC236}">
              <a16:creationId xmlns="" xmlns:a16="http://schemas.microsoft.com/office/drawing/2014/main" id="{00000000-0008-0000-0400-000027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25812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21</xdr:row>
      <xdr:rowOff>28575</xdr:rowOff>
    </xdr:from>
    <xdr:ext cx="123825" cy="123825"/>
    <xdr:pic macro="[1]!DesignIconClicked">
      <xdr:nvPicPr>
        <xdr:cNvPr id="3112" name="BExKRQRBU4YG6145MP0RHXJFPEGM" hidden="1">
          <a:extLst>
            <a:ext uri="{FF2B5EF4-FFF2-40B4-BE49-F238E27FC236}">
              <a16:creationId xmlns="" xmlns:a16="http://schemas.microsoft.com/office/drawing/2014/main" id="{00000000-0008-0000-0400-000028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25812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22</xdr:row>
      <xdr:rowOff>19050</xdr:rowOff>
    </xdr:from>
    <xdr:to>
      <xdr:col>5</xdr:col>
      <xdr:colOff>142875</xdr:colOff>
      <xdr:row>23</xdr:row>
      <xdr:rowOff>0</xdr:rowOff>
    </xdr:to>
    <xdr:pic macro="[1]!DesignIconClicked">
      <xdr:nvPicPr>
        <xdr:cNvPr id="3113" name="BExMQIQP3LB9Z5YSUWNF0JGFV33R" hidden="1">
          <a:extLst>
            <a:ext uri="{FF2B5EF4-FFF2-40B4-BE49-F238E27FC236}">
              <a16:creationId xmlns="" xmlns:a16="http://schemas.microsoft.com/office/drawing/2014/main" id="{00000000-0008-0000-0400-000029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27146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22</xdr:row>
      <xdr:rowOff>19050</xdr:rowOff>
    </xdr:from>
    <xdr:to>
      <xdr:col>5</xdr:col>
      <xdr:colOff>314325</xdr:colOff>
      <xdr:row>23</xdr:row>
      <xdr:rowOff>0</xdr:rowOff>
    </xdr:to>
    <xdr:pic macro="[1]!DesignIconClicked">
      <xdr:nvPicPr>
        <xdr:cNvPr id="3114" name="BExB2TMIKI1ND0Q7COI2AW61PBSD" hidden="1">
          <a:extLst>
            <a:ext uri="{FF2B5EF4-FFF2-40B4-BE49-F238E27FC236}">
              <a16:creationId xmlns="" xmlns:a16="http://schemas.microsoft.com/office/drawing/2014/main" id="{00000000-0008-0000-0400-00002A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27146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22</xdr:row>
      <xdr:rowOff>19050</xdr:rowOff>
    </xdr:from>
    <xdr:ext cx="123825" cy="123825"/>
    <xdr:pic macro="[1]!DesignIconClicked">
      <xdr:nvPicPr>
        <xdr:cNvPr id="3115" name="BExGPSEJEX37UKFPTVV1WERKSG54" hidden="1">
          <a:extLst>
            <a:ext uri="{FF2B5EF4-FFF2-40B4-BE49-F238E27FC236}">
              <a16:creationId xmlns="" xmlns:a16="http://schemas.microsoft.com/office/drawing/2014/main" id="{00000000-0008-0000-0400-00002B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27146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23</xdr:row>
      <xdr:rowOff>28575</xdr:rowOff>
    </xdr:from>
    <xdr:to>
      <xdr:col>5</xdr:col>
      <xdr:colOff>142875</xdr:colOff>
      <xdr:row>24</xdr:row>
      <xdr:rowOff>9525</xdr:rowOff>
    </xdr:to>
    <xdr:pic macro="[1]!DesignIconClicked">
      <xdr:nvPicPr>
        <xdr:cNvPr id="3116" name="BEx7IEL2X2EOW0P4TFS7X0QH8ZXI" hidden="1">
          <a:extLst>
            <a:ext uri="{FF2B5EF4-FFF2-40B4-BE49-F238E27FC236}">
              <a16:creationId xmlns="" xmlns:a16="http://schemas.microsoft.com/office/drawing/2014/main" id="{00000000-0008-0000-0400-00002C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2867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23</xdr:row>
      <xdr:rowOff>28575</xdr:rowOff>
    </xdr:from>
    <xdr:to>
      <xdr:col>5</xdr:col>
      <xdr:colOff>314325</xdr:colOff>
      <xdr:row>24</xdr:row>
      <xdr:rowOff>9525</xdr:rowOff>
    </xdr:to>
    <xdr:pic macro="[1]!DesignIconClicked">
      <xdr:nvPicPr>
        <xdr:cNvPr id="3117" name="BExO7NI9QBLS19JRUKM6IWXN9OOK" hidden="1">
          <a:extLst>
            <a:ext uri="{FF2B5EF4-FFF2-40B4-BE49-F238E27FC236}">
              <a16:creationId xmlns="" xmlns:a16="http://schemas.microsoft.com/office/drawing/2014/main" id="{00000000-0008-0000-0400-00002D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2867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23</xdr:row>
      <xdr:rowOff>28575</xdr:rowOff>
    </xdr:from>
    <xdr:ext cx="123825" cy="123825"/>
    <xdr:pic macro="[1]!DesignIconClicked">
      <xdr:nvPicPr>
        <xdr:cNvPr id="3118" name="BExIUCIWENAH3Y6YPHNZP1FAAY10" hidden="1">
          <a:extLst>
            <a:ext uri="{FF2B5EF4-FFF2-40B4-BE49-F238E27FC236}">
              <a16:creationId xmlns="" xmlns:a16="http://schemas.microsoft.com/office/drawing/2014/main" id="{00000000-0008-0000-0400-00002E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2867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6</xdr:col>
      <xdr:colOff>0</xdr:colOff>
      <xdr:row>23</xdr:row>
      <xdr:rowOff>28575</xdr:rowOff>
    </xdr:from>
    <xdr:ext cx="123825" cy="123825"/>
    <xdr:pic macro="[1]!DesignIconClicked">
      <xdr:nvPicPr>
        <xdr:cNvPr id="3119" name="BExGXP9OE5Z8HOBOJ95ESG2D6DUV" hidden="1">
          <a:extLst>
            <a:ext uri="{FF2B5EF4-FFF2-40B4-BE49-F238E27FC236}">
              <a16:creationId xmlns="" xmlns:a16="http://schemas.microsoft.com/office/drawing/2014/main" id="{00000000-0008-0000-0400-00002F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876425" y="2867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24</xdr:row>
      <xdr:rowOff>28575</xdr:rowOff>
    </xdr:from>
    <xdr:to>
      <xdr:col>5</xdr:col>
      <xdr:colOff>142875</xdr:colOff>
      <xdr:row>25</xdr:row>
      <xdr:rowOff>9525</xdr:rowOff>
    </xdr:to>
    <xdr:pic macro="[1]!DesignIconClicked">
      <xdr:nvPicPr>
        <xdr:cNvPr id="3120" name="BExW2Y0W45S531GFG2P4UIMGFRG4" hidden="1">
          <a:extLst>
            <a:ext uri="{FF2B5EF4-FFF2-40B4-BE49-F238E27FC236}">
              <a16:creationId xmlns="" xmlns:a16="http://schemas.microsoft.com/office/drawing/2014/main" id="{00000000-0008-0000-0400-000030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30099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24</xdr:row>
      <xdr:rowOff>28575</xdr:rowOff>
    </xdr:from>
    <xdr:to>
      <xdr:col>5</xdr:col>
      <xdr:colOff>314325</xdr:colOff>
      <xdr:row>25</xdr:row>
      <xdr:rowOff>9525</xdr:rowOff>
    </xdr:to>
    <xdr:pic macro="[1]!DesignIconClicked">
      <xdr:nvPicPr>
        <xdr:cNvPr id="3121" name="BExEVMGHLGEICJ8WR2F8QMAK8MOQ" hidden="1">
          <a:extLst>
            <a:ext uri="{FF2B5EF4-FFF2-40B4-BE49-F238E27FC236}">
              <a16:creationId xmlns="" xmlns:a16="http://schemas.microsoft.com/office/drawing/2014/main" id="{00000000-0008-0000-0400-000031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30099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24</xdr:row>
      <xdr:rowOff>28575</xdr:rowOff>
    </xdr:from>
    <xdr:ext cx="123825" cy="123825"/>
    <xdr:pic macro="[1]!DesignIconClicked">
      <xdr:nvPicPr>
        <xdr:cNvPr id="3122" name="BExW18VRO3YYJYUKZP64P0K2VUVG" hidden="1">
          <a:extLst>
            <a:ext uri="{FF2B5EF4-FFF2-40B4-BE49-F238E27FC236}">
              <a16:creationId xmlns="" xmlns:a16="http://schemas.microsoft.com/office/drawing/2014/main" id="{00000000-0008-0000-0400-000032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30099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25</xdr:row>
      <xdr:rowOff>28575</xdr:rowOff>
    </xdr:from>
    <xdr:to>
      <xdr:col>5</xdr:col>
      <xdr:colOff>142875</xdr:colOff>
      <xdr:row>26</xdr:row>
      <xdr:rowOff>9525</xdr:rowOff>
    </xdr:to>
    <xdr:pic macro="[1]!DesignIconClicked">
      <xdr:nvPicPr>
        <xdr:cNvPr id="3123" name="BExGZGI5S5R45KCZFSLCBJP7YMA9" hidden="1">
          <a:extLst>
            <a:ext uri="{FF2B5EF4-FFF2-40B4-BE49-F238E27FC236}">
              <a16:creationId xmlns="" xmlns:a16="http://schemas.microsoft.com/office/drawing/2014/main" id="{00000000-0008-0000-0400-000033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31527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25</xdr:row>
      <xdr:rowOff>28575</xdr:rowOff>
    </xdr:from>
    <xdr:to>
      <xdr:col>5</xdr:col>
      <xdr:colOff>314325</xdr:colOff>
      <xdr:row>26</xdr:row>
      <xdr:rowOff>9525</xdr:rowOff>
    </xdr:to>
    <xdr:pic macro="[1]!DesignIconClicked">
      <xdr:nvPicPr>
        <xdr:cNvPr id="3124" name="BExRZZ3WB3HNDSA3YLJZAVFLF3HL" hidden="1">
          <a:extLst>
            <a:ext uri="{FF2B5EF4-FFF2-40B4-BE49-F238E27FC236}">
              <a16:creationId xmlns="" xmlns:a16="http://schemas.microsoft.com/office/drawing/2014/main" id="{00000000-0008-0000-0400-000034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31527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25</xdr:row>
      <xdr:rowOff>28575</xdr:rowOff>
    </xdr:from>
    <xdr:ext cx="123825" cy="123825"/>
    <xdr:pic macro="[1]!DesignIconClicked">
      <xdr:nvPicPr>
        <xdr:cNvPr id="3125" name="BExMOSEG137YQHOQYSSQSHG5YH46" hidden="1">
          <a:extLst>
            <a:ext uri="{FF2B5EF4-FFF2-40B4-BE49-F238E27FC236}">
              <a16:creationId xmlns="" xmlns:a16="http://schemas.microsoft.com/office/drawing/2014/main" id="{00000000-0008-0000-0400-000035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31527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26</xdr:row>
      <xdr:rowOff>19050</xdr:rowOff>
    </xdr:from>
    <xdr:to>
      <xdr:col>5</xdr:col>
      <xdr:colOff>142875</xdr:colOff>
      <xdr:row>27</xdr:row>
      <xdr:rowOff>0</xdr:rowOff>
    </xdr:to>
    <xdr:pic macro="[1]!DesignIconClicked">
      <xdr:nvPicPr>
        <xdr:cNvPr id="3126" name="BEx9HTN86LBSCYFYUY5JZ2A0F24K" hidden="1">
          <a:extLst>
            <a:ext uri="{FF2B5EF4-FFF2-40B4-BE49-F238E27FC236}">
              <a16:creationId xmlns="" xmlns:a16="http://schemas.microsoft.com/office/drawing/2014/main" id="{00000000-0008-0000-0400-000036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3286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26</xdr:row>
      <xdr:rowOff>19050</xdr:rowOff>
    </xdr:from>
    <xdr:to>
      <xdr:col>5</xdr:col>
      <xdr:colOff>314325</xdr:colOff>
      <xdr:row>27</xdr:row>
      <xdr:rowOff>0</xdr:rowOff>
    </xdr:to>
    <xdr:pic macro="[1]!DesignIconClicked">
      <xdr:nvPicPr>
        <xdr:cNvPr id="3127" name="BExB33T7Z2C85T2SWCWZE05VGKUX" hidden="1">
          <a:extLst>
            <a:ext uri="{FF2B5EF4-FFF2-40B4-BE49-F238E27FC236}">
              <a16:creationId xmlns="" xmlns:a16="http://schemas.microsoft.com/office/drawing/2014/main" id="{00000000-0008-0000-0400-000037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3286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26</xdr:row>
      <xdr:rowOff>19050</xdr:rowOff>
    </xdr:from>
    <xdr:ext cx="123825" cy="123825"/>
    <xdr:pic macro="[1]!DesignIconClicked">
      <xdr:nvPicPr>
        <xdr:cNvPr id="3128" name="BExOB414H67P2GMM86OZXUMXUY0N" hidden="1">
          <a:extLst>
            <a:ext uri="{FF2B5EF4-FFF2-40B4-BE49-F238E27FC236}">
              <a16:creationId xmlns="" xmlns:a16="http://schemas.microsoft.com/office/drawing/2014/main" id="{00000000-0008-0000-0400-000038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3286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6</xdr:col>
      <xdr:colOff>0</xdr:colOff>
      <xdr:row>26</xdr:row>
      <xdr:rowOff>19050</xdr:rowOff>
    </xdr:from>
    <xdr:ext cx="123825" cy="123825"/>
    <xdr:pic macro="[1]!DesignIconClicked">
      <xdr:nvPicPr>
        <xdr:cNvPr id="3129" name="BEx3SW4UFVAXMRG40ZJOQLT2VED0" hidden="1">
          <a:extLst>
            <a:ext uri="{FF2B5EF4-FFF2-40B4-BE49-F238E27FC236}">
              <a16:creationId xmlns="" xmlns:a16="http://schemas.microsoft.com/office/drawing/2014/main" id="{00000000-0008-0000-0400-000039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876425" y="3286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27</xdr:row>
      <xdr:rowOff>19050</xdr:rowOff>
    </xdr:from>
    <xdr:to>
      <xdr:col>5</xdr:col>
      <xdr:colOff>142875</xdr:colOff>
      <xdr:row>28</xdr:row>
      <xdr:rowOff>0</xdr:rowOff>
    </xdr:to>
    <xdr:pic macro="[1]!DesignIconClicked">
      <xdr:nvPicPr>
        <xdr:cNvPr id="3130" name="BEx1MITTG5I0O7A3WINGWM41U3WZ" hidden="1">
          <a:extLst>
            <a:ext uri="{FF2B5EF4-FFF2-40B4-BE49-F238E27FC236}">
              <a16:creationId xmlns="" xmlns:a16="http://schemas.microsoft.com/office/drawing/2014/main" id="{00000000-0008-0000-0400-00003A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34290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27</xdr:row>
      <xdr:rowOff>19050</xdr:rowOff>
    </xdr:from>
    <xdr:to>
      <xdr:col>5</xdr:col>
      <xdr:colOff>314325</xdr:colOff>
      <xdr:row>28</xdr:row>
      <xdr:rowOff>0</xdr:rowOff>
    </xdr:to>
    <xdr:pic macro="[1]!DesignIconClicked">
      <xdr:nvPicPr>
        <xdr:cNvPr id="3131" name="BExISOFU7F2872HHSFRPPIDUU3QF" hidden="1">
          <a:extLst>
            <a:ext uri="{FF2B5EF4-FFF2-40B4-BE49-F238E27FC236}">
              <a16:creationId xmlns="" xmlns:a16="http://schemas.microsoft.com/office/drawing/2014/main" id="{00000000-0008-0000-0400-00003B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34290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27</xdr:row>
      <xdr:rowOff>19050</xdr:rowOff>
    </xdr:from>
    <xdr:ext cx="123825" cy="123825"/>
    <xdr:pic macro="[1]!DesignIconClicked">
      <xdr:nvPicPr>
        <xdr:cNvPr id="3132" name="BEx5KT5VA9BZASN43MUN3W9869C2" hidden="1">
          <a:extLst>
            <a:ext uri="{FF2B5EF4-FFF2-40B4-BE49-F238E27FC236}">
              <a16:creationId xmlns="" xmlns:a16="http://schemas.microsoft.com/office/drawing/2014/main" id="{00000000-0008-0000-0400-00003C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34290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28</xdr:row>
      <xdr:rowOff>28575</xdr:rowOff>
    </xdr:from>
    <xdr:to>
      <xdr:col>5</xdr:col>
      <xdr:colOff>142875</xdr:colOff>
      <xdr:row>29</xdr:row>
      <xdr:rowOff>9525</xdr:rowOff>
    </xdr:to>
    <xdr:pic macro="[1]!DesignIconClicked">
      <xdr:nvPicPr>
        <xdr:cNvPr id="3133" name="BExKJBWTGIAOWC6UP1RI7AZ4GF6L" hidden="1">
          <a:extLst>
            <a:ext uri="{FF2B5EF4-FFF2-40B4-BE49-F238E27FC236}">
              <a16:creationId xmlns="" xmlns:a16="http://schemas.microsoft.com/office/drawing/2014/main" id="{00000000-0008-0000-0400-00003D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35814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28</xdr:row>
      <xdr:rowOff>28575</xdr:rowOff>
    </xdr:from>
    <xdr:to>
      <xdr:col>5</xdr:col>
      <xdr:colOff>314325</xdr:colOff>
      <xdr:row>29</xdr:row>
      <xdr:rowOff>9525</xdr:rowOff>
    </xdr:to>
    <xdr:pic macro="[1]!DesignIconClicked">
      <xdr:nvPicPr>
        <xdr:cNvPr id="3134" name="BEx95WH41UYDY86TGWRNJBJREMHO" hidden="1">
          <a:extLst>
            <a:ext uri="{FF2B5EF4-FFF2-40B4-BE49-F238E27FC236}">
              <a16:creationId xmlns="" xmlns:a16="http://schemas.microsoft.com/office/drawing/2014/main" id="{00000000-0008-0000-0400-00003E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35814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28</xdr:row>
      <xdr:rowOff>28575</xdr:rowOff>
    </xdr:from>
    <xdr:ext cx="123825" cy="123825"/>
    <xdr:pic macro="[1]!DesignIconClicked">
      <xdr:nvPicPr>
        <xdr:cNvPr id="3135" name="BExQ2JOB7LLXXQ1WH2YV0Y1KX8FZ" hidden="1">
          <a:extLst>
            <a:ext uri="{FF2B5EF4-FFF2-40B4-BE49-F238E27FC236}">
              <a16:creationId xmlns="" xmlns:a16="http://schemas.microsoft.com/office/drawing/2014/main" id="{00000000-0008-0000-0400-00003F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35814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6</xdr:col>
      <xdr:colOff>0</xdr:colOff>
      <xdr:row>0</xdr:row>
      <xdr:rowOff>0</xdr:rowOff>
    </xdr:from>
    <xdr:to>
      <xdr:col>15</xdr:col>
      <xdr:colOff>523875</xdr:colOff>
      <xdr:row>1</xdr:row>
      <xdr:rowOff>57150</xdr:rowOff>
    </xdr:to>
    <xdr:sp macro="" textlink="">
      <xdr:nvSpPr>
        <xdr:cNvPr id="3679" name="TextQueryTitle">
          <a:extLst>
            <a:ext uri="{FF2B5EF4-FFF2-40B4-BE49-F238E27FC236}">
              <a16:creationId xmlns="" xmlns:a16="http://schemas.microsoft.com/office/drawing/2014/main" id="{00000000-0008-0000-0400-00005F0E0000}"/>
            </a:ext>
          </a:extLst>
        </xdr:cNvPr>
        <xdr:cNvSpPr txBox="1">
          <a:spLocks noChangeArrowheads="1"/>
        </xdr:cNvSpPr>
      </xdr:nvSpPr>
      <xdr:spPr bwMode="auto">
        <a:xfrm>
          <a:off x="762000" y="0"/>
          <a:ext cx="7315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r>
            <a:rPr lang="en-US" sz="1400" b="1">
              <a:latin typeface="Arial" pitchFamily="34" charset="0"/>
              <a:cs typeface="Arial" pitchFamily="34" charset="0"/>
            </a:rPr>
            <a:t>4.  Balance Presupuestario</a:t>
          </a:r>
        </a:p>
      </xdr:txBody>
    </xdr:sp>
    <xdr:clientData/>
  </xdr:twoCellAnchor>
  <xdr:twoCellAnchor editAs="absolute">
    <xdr:from>
      <xdr:col>0</xdr:col>
      <xdr:colOff>161925</xdr:colOff>
      <xdr:row>2</xdr:row>
      <xdr:rowOff>38100</xdr:rowOff>
    </xdr:from>
    <xdr:to>
      <xdr:col>5</xdr:col>
      <xdr:colOff>333375</xdr:colOff>
      <xdr:row>2</xdr:row>
      <xdr:rowOff>190500</xdr:rowOff>
    </xdr:to>
    <xdr:pic macro="[0]!Sheet3.Table_click">
      <xdr:nvPicPr>
        <xdr:cNvPr id="3693" name="TableA" descr="Table">
          <a:extLst>
            <a:ext uri="{FF2B5EF4-FFF2-40B4-BE49-F238E27FC236}">
              <a16:creationId xmlns="" xmlns:a16="http://schemas.microsoft.com/office/drawing/2014/main" id="{00000000-0008-0000-0400-00006D0E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161925" y="771525"/>
          <a:ext cx="428625" cy="152400"/>
        </a:xfrm>
        <a:prstGeom prst="rect">
          <a:avLst/>
        </a:prstGeom>
        <a:noFill/>
      </xdr:spPr>
    </xdr:pic>
    <xdr:clientData/>
  </xdr:twoCellAnchor>
  <xdr:twoCellAnchor editAs="absolute">
    <xdr:from>
      <xdr:col>6</xdr:col>
      <xdr:colOff>9525</xdr:colOff>
      <xdr:row>2</xdr:row>
      <xdr:rowOff>38100</xdr:rowOff>
    </xdr:from>
    <xdr:to>
      <xdr:col>6</xdr:col>
      <xdr:colOff>466725</xdr:colOff>
      <xdr:row>2</xdr:row>
      <xdr:rowOff>190500</xdr:rowOff>
    </xdr:to>
    <xdr:pic macro="[0]!Sheet3.filterA_click">
      <xdr:nvPicPr>
        <xdr:cNvPr id="3694" name="FilterA" descr="Filter_pressed" hidden="1">
          <a:extLst>
            <a:ext uri="{FF2B5EF4-FFF2-40B4-BE49-F238E27FC236}">
              <a16:creationId xmlns="" xmlns:a16="http://schemas.microsoft.com/office/drawing/2014/main" id="{00000000-0008-0000-0400-00006E0E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771525" y="771525"/>
          <a:ext cx="457200" cy="152400"/>
        </a:xfrm>
        <a:prstGeom prst="rect">
          <a:avLst/>
        </a:prstGeom>
        <a:noFill/>
      </xdr:spPr>
    </xdr:pic>
    <xdr:clientData/>
  </xdr:twoCellAnchor>
  <xdr:twoCellAnchor editAs="absolute">
    <xdr:from>
      <xdr:col>6</xdr:col>
      <xdr:colOff>9525</xdr:colOff>
      <xdr:row>2</xdr:row>
      <xdr:rowOff>38100</xdr:rowOff>
    </xdr:from>
    <xdr:to>
      <xdr:col>6</xdr:col>
      <xdr:colOff>466725</xdr:colOff>
      <xdr:row>2</xdr:row>
      <xdr:rowOff>190500</xdr:rowOff>
    </xdr:to>
    <xdr:pic macro="[0]!Sheet3.filter_click">
      <xdr:nvPicPr>
        <xdr:cNvPr id="3695" name="Filter" descr="Filter">
          <a:extLst>
            <a:ext uri="{FF2B5EF4-FFF2-40B4-BE49-F238E27FC236}">
              <a16:creationId xmlns="" xmlns:a16="http://schemas.microsoft.com/office/drawing/2014/main" id="{00000000-0008-0000-0400-00006F0E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771525" y="771525"/>
          <a:ext cx="457200" cy="152400"/>
        </a:xfrm>
        <a:prstGeom prst="rect">
          <a:avLst/>
        </a:prstGeom>
        <a:noFill/>
      </xdr:spPr>
    </xdr:pic>
    <xdr:clientData/>
  </xdr:twoCellAnchor>
  <xdr:twoCellAnchor editAs="absolute">
    <xdr:from>
      <xdr:col>6</xdr:col>
      <xdr:colOff>657225</xdr:colOff>
      <xdr:row>2</xdr:row>
      <xdr:rowOff>38100</xdr:rowOff>
    </xdr:from>
    <xdr:to>
      <xdr:col>7</xdr:col>
      <xdr:colOff>104775</xdr:colOff>
      <xdr:row>2</xdr:row>
      <xdr:rowOff>190500</xdr:rowOff>
    </xdr:to>
    <xdr:pic macro="[0]!Sheet3.Info_click">
      <xdr:nvPicPr>
        <xdr:cNvPr id="3696" name="Info" descr="Information">
          <a:extLst>
            <a:ext uri="{FF2B5EF4-FFF2-40B4-BE49-F238E27FC236}">
              <a16:creationId xmlns="" xmlns:a16="http://schemas.microsoft.com/office/drawing/2014/main" id="{00000000-0008-0000-0400-0000700E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1419225" y="771525"/>
          <a:ext cx="695325" cy="152400"/>
        </a:xfrm>
        <a:prstGeom prst="rect">
          <a:avLst/>
        </a:prstGeom>
        <a:noFill/>
      </xdr:spPr>
    </xdr:pic>
    <xdr:clientData/>
  </xdr:twoCellAnchor>
  <xdr:twoCellAnchor editAs="absolute">
    <xdr:from>
      <xdr:col>6</xdr:col>
      <xdr:colOff>657225</xdr:colOff>
      <xdr:row>2</xdr:row>
      <xdr:rowOff>38100</xdr:rowOff>
    </xdr:from>
    <xdr:to>
      <xdr:col>7</xdr:col>
      <xdr:colOff>104775</xdr:colOff>
      <xdr:row>2</xdr:row>
      <xdr:rowOff>190500</xdr:rowOff>
    </xdr:to>
    <xdr:pic macro="[0]!Sheet3.InfoA_click">
      <xdr:nvPicPr>
        <xdr:cNvPr id="3697" name="InfoA" descr="Information_pressed" hidden="1">
          <a:extLst>
            <a:ext uri="{FF2B5EF4-FFF2-40B4-BE49-F238E27FC236}">
              <a16:creationId xmlns="" xmlns:a16="http://schemas.microsoft.com/office/drawing/2014/main" id="{00000000-0008-0000-0400-0000710E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1419225" y="771525"/>
          <a:ext cx="695325" cy="152400"/>
        </a:xfrm>
        <a:prstGeom prst="rect">
          <a:avLst/>
        </a:prstGeom>
        <a:noFill/>
      </xdr:spPr>
    </xdr:pic>
    <xdr:clientData/>
  </xdr:twoCellAnchor>
  <xdr:absoluteAnchor>
    <xdr:pos x="762000" y="1104900"/>
    <xdr:ext cx="2482850" cy="0"/>
    <xdr:pic macro="[1]!DesignIconClicked">
      <xdr:nvPicPr>
        <xdr:cNvPr id="3139" name="BExF2ZE1WFB5OMY0KIM1UK4EFABT" descr="IM62NESFL5GUR8SDHEC31H4ZG" hidden="1">
          <a:extLst>
            <a:ext uri="{FF2B5EF4-FFF2-40B4-BE49-F238E27FC236}">
              <a16:creationId xmlns="" xmlns:a16="http://schemas.microsoft.com/office/drawing/2014/main" id="{00000000-0008-0000-0400-000043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762000" y="1104900"/>
          <a:ext cx="2482850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twoCellAnchor editAs="absolute">
    <xdr:from>
      <xdr:col>7</xdr:col>
      <xdr:colOff>0</xdr:colOff>
      <xdr:row>1</xdr:row>
      <xdr:rowOff>0</xdr:rowOff>
    </xdr:from>
    <xdr:to>
      <xdr:col>8</xdr:col>
      <xdr:colOff>1235075</xdr:colOff>
      <xdr:row>1</xdr:row>
      <xdr:rowOff>415925</xdr:rowOff>
    </xdr:to>
    <xdr:pic macro="[1]!DesignIconClicked">
      <xdr:nvPicPr>
        <xdr:cNvPr id="3702" name="BEx9GANEK0G57YR83WFPDS9YB14A" descr="infofield_prev" hidden="1">
          <a:extLst>
            <a:ext uri="{FF2B5EF4-FFF2-40B4-BE49-F238E27FC236}">
              <a16:creationId xmlns="" xmlns:a16="http://schemas.microsoft.com/office/drawing/2014/main" id="{00000000-0008-0000-0400-0000760E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2009775" y="304800"/>
          <a:ext cx="2482850" cy="415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absoluteAnchor>
    <xdr:pos x="4505325" y="1104900"/>
    <xdr:ext cx="2482850" cy="0"/>
    <xdr:pic macro="[1]!DesignIconClicked">
      <xdr:nvPicPr>
        <xdr:cNvPr id="3144" name="BEx96BRCVMI70DD5P5I8N9VM1E8F" descr="II7V7G6KK5GUXTB1GKQ46E3SI" hidden="1">
          <a:extLst>
            <a:ext uri="{FF2B5EF4-FFF2-40B4-BE49-F238E27FC236}">
              <a16:creationId xmlns="" xmlns:a16="http://schemas.microsoft.com/office/drawing/2014/main" id="{00000000-0008-0000-0400-000048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4505325" y="1104900"/>
          <a:ext cx="2482850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762000" y="1104900"/>
    <xdr:ext cx="2482850" cy="0"/>
    <xdr:pic macro="[1]!DesignIconClicked">
      <xdr:nvPicPr>
        <xdr:cNvPr id="3140" name="BExIKSX4VTGG4J0VVDA899FHTCCN" descr="EUWDSMO6FSWMZUU0YEN363BUW" hidden="1">
          <a:extLst>
            <a:ext uri="{FF2B5EF4-FFF2-40B4-BE49-F238E27FC236}">
              <a16:creationId xmlns="" xmlns:a16="http://schemas.microsoft.com/office/drawing/2014/main" id="{00000000-0008-0000-0400-000044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762000" y="1104900"/>
          <a:ext cx="2482850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4505325" y="1104900"/>
    <xdr:ext cx="2482850" cy="0"/>
    <xdr:pic macro="[1]!DesignIconClicked">
      <xdr:nvPicPr>
        <xdr:cNvPr id="3146" name="BExMK6ILYFD03YJ8GRQ69P4ZGBDV" descr="D9JD8IXGL045RRU8WF3EE1T9T" hidden="1">
          <a:extLst>
            <a:ext uri="{FF2B5EF4-FFF2-40B4-BE49-F238E27FC236}">
              <a16:creationId xmlns="" xmlns:a16="http://schemas.microsoft.com/office/drawing/2014/main" id="{00000000-0008-0000-0400-00004A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4505325" y="1104900"/>
          <a:ext cx="2482850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762000" y="1104900"/>
    <xdr:ext cx="2482850" cy="0"/>
    <xdr:pic macro="[1]!DesignIconClicked">
      <xdr:nvPicPr>
        <xdr:cNvPr id="3141" name="BEx3RHSDGTIITUZKE65H7Z6TB7NV" descr="UAKIFK1OABFYOWZULN3UDJ77U" hidden="1">
          <a:extLst>
            <a:ext uri="{FF2B5EF4-FFF2-40B4-BE49-F238E27FC236}">
              <a16:creationId xmlns="" xmlns:a16="http://schemas.microsoft.com/office/drawing/2014/main" id="{00000000-0008-0000-0400-000045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762000" y="1104900"/>
          <a:ext cx="2482850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762000" y="1104900"/>
    <xdr:ext cx="2482850" cy="0"/>
    <xdr:pic macro="[1]!DesignIconClicked">
      <xdr:nvPicPr>
        <xdr:cNvPr id="3138" name="BExMO02VZ2XZHD7RBQGE7JFWSK24" descr="KLNOFVE32PLDSKU376NZJUH10" hidden="1">
          <a:extLst>
            <a:ext uri="{FF2B5EF4-FFF2-40B4-BE49-F238E27FC236}">
              <a16:creationId xmlns="" xmlns:a16="http://schemas.microsoft.com/office/drawing/2014/main" id="{00000000-0008-0000-0400-000042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762000" y="1104900"/>
          <a:ext cx="2482850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4505325" y="1104900"/>
    <xdr:ext cx="2482850" cy="0"/>
    <xdr:pic macro="[1]!DesignIconClicked">
      <xdr:nvPicPr>
        <xdr:cNvPr id="3148" name="BExQINQTP54T1UU6485615NGYM2W" descr="U9C5Q5POTC0F2WZQJR1TNXX3H" hidden="1">
          <a:extLst>
            <a:ext uri="{FF2B5EF4-FFF2-40B4-BE49-F238E27FC236}">
              <a16:creationId xmlns="" xmlns:a16="http://schemas.microsoft.com/office/drawing/2014/main" id="{00000000-0008-0000-0400-00004C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4505325" y="1104900"/>
          <a:ext cx="2482850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4505325" y="1104900"/>
    <xdr:ext cx="2482850" cy="0"/>
    <xdr:pic macro="[1]!DesignIconClicked">
      <xdr:nvPicPr>
        <xdr:cNvPr id="3143" name="BEx3JZWJGOQ6W9U935MH1RWKCMCJ" descr="7BACE7SV6XUZ39F0Q4VEJFNKD" hidden="1">
          <a:extLst>
            <a:ext uri="{FF2B5EF4-FFF2-40B4-BE49-F238E27FC236}">
              <a16:creationId xmlns="" xmlns:a16="http://schemas.microsoft.com/office/drawing/2014/main" id="{00000000-0008-0000-0400-000047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4505325" y="1104900"/>
          <a:ext cx="2482850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twoCellAnchor editAs="absolute">
    <xdr:from>
      <xdr:col>10</xdr:col>
      <xdr:colOff>0</xdr:colOff>
      <xdr:row>1</xdr:row>
      <xdr:rowOff>0</xdr:rowOff>
    </xdr:from>
    <xdr:to>
      <xdr:col>11</xdr:col>
      <xdr:colOff>520700</xdr:colOff>
      <xdr:row>1</xdr:row>
      <xdr:rowOff>415925</xdr:rowOff>
    </xdr:to>
    <xdr:pic macro="[1]!DesignIconClicked">
      <xdr:nvPicPr>
        <xdr:cNvPr id="3703" name="BEx1NR19G6IDKEZJ4H4HCCFEYVXP" descr="infofield_prev" hidden="1">
          <a:extLst>
            <a:ext uri="{FF2B5EF4-FFF2-40B4-BE49-F238E27FC236}">
              <a16:creationId xmlns="" xmlns:a16="http://schemas.microsoft.com/office/drawing/2014/main" id="{00000000-0008-0000-0400-0000770E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5753100" y="304800"/>
          <a:ext cx="1768475" cy="415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absoluteAnchor>
    <xdr:pos x="4505325" y="1104900"/>
    <xdr:ext cx="2482850" cy="0"/>
    <xdr:pic macro="[1]!DesignIconClicked">
      <xdr:nvPicPr>
        <xdr:cNvPr id="3145" name="BExIZZKMG5OCIEWXIPT0QCMAEKEY" descr="UBK0YYB5GXDQ5YROCMYNW3J7V" hidden="1">
          <a:extLst>
            <a:ext uri="{FF2B5EF4-FFF2-40B4-BE49-F238E27FC236}">
              <a16:creationId xmlns="" xmlns:a16="http://schemas.microsoft.com/office/drawing/2014/main" id="{00000000-0008-0000-0400-000049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4505325" y="1104900"/>
          <a:ext cx="2482850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762000" y="1104900"/>
    <xdr:ext cx="2482850" cy="0"/>
    <xdr:pic macro="[1]!DesignIconClicked">
      <xdr:nvPicPr>
        <xdr:cNvPr id="3142" name="BExO8BS2K16MK30YFE3V0SQSMGGE" descr="9ET5KJ81U88JAIZK3AYDQGFHN" hidden="1">
          <a:extLst>
            <a:ext uri="{FF2B5EF4-FFF2-40B4-BE49-F238E27FC236}">
              <a16:creationId xmlns="" xmlns:a16="http://schemas.microsoft.com/office/drawing/2014/main" id="{00000000-0008-0000-0400-000046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762000" y="1104900"/>
          <a:ext cx="2482850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257175" y="1552575"/>
    <xdr:ext cx="0" cy="2130425"/>
    <xdr:pic macro="[1]!DesignIconClicked">
      <xdr:nvPicPr>
        <xdr:cNvPr id="3088" name="BExKQ9K9G4PBVY0QQ7TL063HFGUC" descr="VT5KQGOW8GHSL47AL7CGBIQAW" hidden="1">
          <a:extLst>
            <a:ext uri="{FF2B5EF4-FFF2-40B4-BE49-F238E27FC236}">
              <a16:creationId xmlns="" xmlns:a16="http://schemas.microsoft.com/office/drawing/2014/main" id="{00000000-0008-0000-0400-000010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3"/>
        <a:srcRect/>
        <a:stretch>
          <a:fillRect/>
        </a:stretch>
      </xdr:blipFill>
      <xdr:spPr bwMode="auto">
        <a:xfrm>
          <a:off x="257175" y="1552575"/>
          <a:ext cx="0" cy="21304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762000" y="1104900"/>
    <xdr:ext cx="2482850" cy="0"/>
    <xdr:pic macro="[1]!DesignIconClicked">
      <xdr:nvPicPr>
        <xdr:cNvPr id="3137" name="BEx9H4BM8OVYOUPNUE5RBQ84THA8" descr="Q3HZT8DQIXDBA14E2M4L6IARA" hidden="1">
          <a:extLst>
            <a:ext uri="{FF2B5EF4-FFF2-40B4-BE49-F238E27FC236}">
              <a16:creationId xmlns="" xmlns:a16="http://schemas.microsoft.com/office/drawing/2014/main" id="{00000000-0008-0000-0400-000041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762000" y="1104900"/>
          <a:ext cx="2482850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4505325" y="1104900"/>
    <xdr:ext cx="2482850" cy="0"/>
    <xdr:pic macro="[1]!DesignIconClicked">
      <xdr:nvPicPr>
        <xdr:cNvPr id="3147" name="BExIN3HM1UFJ0DWNE5305EREAX8R" descr="7KYLBRZVIEDI5VUBOIH9D94KU" hidden="1">
          <a:extLst>
            <a:ext uri="{FF2B5EF4-FFF2-40B4-BE49-F238E27FC236}">
              <a16:creationId xmlns="" xmlns:a16="http://schemas.microsoft.com/office/drawing/2014/main" id="{00000000-0008-0000-0400-00004B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4505325" y="1104900"/>
          <a:ext cx="2482850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gram%20Files%20(x86)/Common%20Files/SAP%20Shared/BW/BExAnalyzer.xla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x"/>
      <sheetName val="BExStyles"/>
      <sheetName val="BExAnalyzer"/>
    </sheetNames>
    <definedNames>
      <definedName name="DesignIconClicked"/>
    </definedNames>
    <sheetDataSet>
      <sheetData sheetId="0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D15"/>
  <sheetViews>
    <sheetView workbookViewId="0"/>
  </sheetViews>
  <sheetFormatPr baseColWidth="10" defaultColWidth="9.33203125" defaultRowHeight="11.25" x14ac:dyDescent="0.2"/>
  <cols>
    <col min="3" max="4" width="9.33203125" customWidth="1"/>
    <col min="5" max="5" width="0" hidden="1" customWidth="1"/>
  </cols>
  <sheetData>
    <row r="1" spans="1:4" x14ac:dyDescent="0.2">
      <c r="A1">
        <v>7</v>
      </c>
    </row>
    <row r="14" spans="1:4" ht="12.75" x14ac:dyDescent="0.2">
      <c r="C14" s="16" t="s">
        <v>4</v>
      </c>
      <c r="D14" s="16"/>
    </row>
    <row r="15" spans="1:4" x14ac:dyDescent="0.2">
      <c r="C15" s="10"/>
      <c r="D15" s="10"/>
    </row>
  </sheetData>
  <phoneticPr fontId="2" type="noConversion"/>
  <pageMargins left="0.75" right="0.75" top="1" bottom="1" header="0.5" footer="0.5"/>
  <pageSetup paperSize="9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99"/>
  <sheetViews>
    <sheetView showGridLines="0" tabSelected="1" topLeftCell="A2" zoomScale="80" zoomScaleNormal="80" zoomScaleSheetLayoutView="80" workbookViewId="0">
      <selection activeCell="E7" sqref="E7:E8"/>
    </sheetView>
  </sheetViews>
  <sheetFormatPr baseColWidth="10" defaultColWidth="9.33203125" defaultRowHeight="11.25" x14ac:dyDescent="0.2"/>
  <cols>
    <col min="1" max="1" width="3.5" style="29" customWidth="1"/>
    <col min="2" max="2" width="15.33203125" style="29" customWidth="1"/>
    <col min="3" max="3" width="116.1640625" style="29" customWidth="1"/>
    <col min="4" max="4" width="25.33203125" style="29" bestFit="1" customWidth="1"/>
    <col min="5" max="5" width="24.33203125" style="29" bestFit="1" customWidth="1"/>
    <col min="6" max="6" width="25.33203125" style="29" bestFit="1" customWidth="1"/>
    <col min="7" max="7" width="17.5" style="29" bestFit="1" customWidth="1"/>
    <col min="8" max="8" width="6.83203125" style="29" bestFit="1" customWidth="1"/>
    <col min="9" max="9" width="5.5" style="29" bestFit="1" customWidth="1"/>
    <col min="10" max="10" width="10" style="29" bestFit="1" customWidth="1"/>
    <col min="11" max="11" width="10.83203125" style="29" bestFit="1" customWidth="1"/>
    <col min="12" max="14" width="10" style="29" bestFit="1" customWidth="1"/>
    <col min="15" max="17" width="9.33203125" style="29"/>
    <col min="18" max="18" width="5.5" style="29" bestFit="1" customWidth="1"/>
    <col min="19" max="20" width="9.33203125" style="29"/>
    <col min="21" max="21" width="20.5" style="29" bestFit="1" customWidth="1"/>
    <col min="22" max="22" width="2.33203125" style="29" bestFit="1" customWidth="1"/>
    <col min="23" max="16384" width="9.33203125" style="29"/>
  </cols>
  <sheetData>
    <row r="1" spans="1:30" ht="12.75" hidden="1" x14ac:dyDescent="0.2">
      <c r="A1" s="33"/>
      <c r="B1" s="33"/>
      <c r="C1" s="33" t="s">
        <v>140</v>
      </c>
      <c r="D1" s="37" t="str">
        <f>MID(A1,5,4)</f>
        <v/>
      </c>
      <c r="E1" s="37" t="str">
        <f>MID(A1,1,3)</f>
        <v/>
      </c>
      <c r="F1" s="37" t="str">
        <f>MID(A1,11,3)</f>
        <v/>
      </c>
      <c r="G1" s="37" t="str">
        <f>IF(E1="001","Enero",IF(E1="002","Febrero",IF(E1="003","Marzo",IF(E1="004","Abril",IF(E1="005","Mayo",IF(E1="006","Junio",IF(E1="007","Julio",IF(E1="008","Agosto",IF(E1="009","Septiembre",IF(E1="010","Octubre",IF(E1="011","Noviembre","Diciembre")))))))))))</f>
        <v>Diciembre</v>
      </c>
      <c r="H1" s="37" t="str">
        <f>IF(F1="001","Enero",IF(F1="002","Febrero",IF(F1="003","Marzo",IF(F1="004","Abril",IF(F1="005","Mayo",IF(F1="006","Junio",IF(F1="007","Julio",IF(F1="008","Agosto",IF(F1="009","Septiembre",IF(F1="010","Octubre",IF(F1="011","Noviembre","Diciembre")))))))))))</f>
        <v>Diciembre</v>
      </c>
      <c r="I1" s="37" t="e">
        <f>IF(K1="1","Enero",IF(K1="2","Febrero",IF(K1="3","Marzo",IF(K1="4","Abril",IF(K1="5","Mayo",IF(K1="6","Junio",IF(K1="7","Julio",IF(K1="8","Agosto",IF(K1="9","Septiembre",IF(K1="10","Octubre",IF(K1="11","Noviembre","Diciembre")))))))))))</f>
        <v>#VALUE!</v>
      </c>
      <c r="J1" s="37" t="str">
        <f>IF(H1&lt;&gt;"",IF(H1="1","Enero",IF(H1="2","Febrero",IF(H1="3","Marzo",IF(H1="4","Abril",IF(H1="5","Mayo",IF(H1="6","Junio",IF(H1="7","Julio",IF(H1="8","Agosto",IF(H1="9","Septiembre",IF(H1="10","Octubre",IF(H1="11","Noviembre","Diciembre"))))))))))),0)</f>
        <v>Diciembre</v>
      </c>
      <c r="K1" s="37" t="e">
        <f>IF(AND(LEN(B1)&gt;0,LEN(B1)&lt;=2),MID(B1,1,2),MID(B1,1,FIND(".",B1)-1))</f>
        <v>#VALUE!</v>
      </c>
      <c r="L1" s="31" t="e">
        <f>DATE(A1,Q1+1,0)</f>
        <v>#VALUE!</v>
      </c>
      <c r="M1" s="31" t="e">
        <f>DAY(L1)</f>
        <v>#VALUE!</v>
      </c>
      <c r="N1" s="37"/>
      <c r="O1" s="37"/>
      <c r="P1" s="37"/>
      <c r="Q1" s="37" t="str">
        <f>IF(OR(H1="13",H1="14",H1="15",H1="16"),12,H1)</f>
        <v>Diciembre</v>
      </c>
      <c r="R1" s="37">
        <f>IF(H1="3",CONCATENATE("1er Trimestre ",A1),IF(H1="6",CONCATENATE("2do Trimestre ",A1),IF(H1="9",CONCATENATE("3er Trimestre ",A1),IF(H1="12",CONCATENATE("4to Trimestre ",A1),A1))))</f>
        <v>0</v>
      </c>
      <c r="S1" s="37"/>
      <c r="T1" s="37">
        <f>IF(H1="3",CONCATENATE("1er Trimestre ",A1),IF(H1="6",CONCATENATE("2do Trimestre ",A1),IF(H1="9",CONCATENATE("3er Trimestre ",A1),IF(H1="12",CONCATENATE("4to Trimestre ",A1),A1))))</f>
        <v>0</v>
      </c>
      <c r="U1" s="37">
        <f>IF(V1="3",CONCATENATE("1er Trimestre ",R1),IF(V1="6",CONCATENATE("2do Trimestre ",R1),IF(V1="9",CONCATENATE("3er Trimestre ",R1),IF(V1="12",CONCATENATE("4to Trimestre ",R1),R1))))</f>
        <v>0</v>
      </c>
      <c r="V1" s="37"/>
      <c r="Y1" s="68" t="s">
        <v>145</v>
      </c>
      <c r="Z1" s="68"/>
      <c r="AA1" s="37" t="str">
        <f>MID(Z1,1,2)</f>
        <v/>
      </c>
      <c r="AB1" s="37" t="str">
        <f>MID(Z1,9,2)</f>
        <v/>
      </c>
      <c r="AC1" s="37" t="str">
        <f>IF(AA1="01","Enero",IF(AA1="02","Febrero",IF(AA1="03","Marzo",IF(AA1="04","Abril",IF(AA1="05","Mayo",IF(AA1="06","Junio",IF(AA1="07","Julio",IF(AA1="08","Agosto",IF(AA1="09","Septiembre",IF(AA1="10","Octubre",IF(AA1="11","Noviembre","Diciembre")))))))))))</f>
        <v>Diciembre</v>
      </c>
      <c r="AD1" s="37" t="str">
        <f>IF(AB1="01","Enero",IF(AB1="02","Febrero",IF(AB1="03","Marzo",IF(AB1="04","Abril",IF(AB1="05","Mayo",IF(AB1="06","Junio",IF(AB1="07","Julio",IF(AB1="08","Agosto",IF(AB1="09","Septiembre",IF(AB1="10","Octubre",IF(AB1="11","Noviembre","Diciembre")))))))))))</f>
        <v>Diciembre</v>
      </c>
    </row>
    <row r="2" spans="1:30" ht="13.5" thickBot="1" x14ac:dyDescent="0.25">
      <c r="B2" s="46"/>
      <c r="C2" s="46"/>
      <c r="D2" s="47"/>
      <c r="E2" s="46"/>
      <c r="F2" s="46"/>
      <c r="G2" s="46"/>
      <c r="H2" s="45"/>
    </row>
    <row r="3" spans="1:30" s="85" customFormat="1" ht="12.75" x14ac:dyDescent="0.2">
      <c r="B3" s="107" t="s">
        <v>149</v>
      </c>
      <c r="C3" s="108"/>
      <c r="D3" s="108"/>
      <c r="E3" s="108"/>
      <c r="F3" s="109"/>
      <c r="G3" s="86"/>
    </row>
    <row r="4" spans="1:30" s="85" customFormat="1" ht="12.75" x14ac:dyDescent="0.2">
      <c r="B4" s="110" t="s">
        <v>76</v>
      </c>
      <c r="C4" s="111"/>
      <c r="D4" s="111"/>
      <c r="E4" s="111"/>
      <c r="F4" s="112"/>
      <c r="G4" s="86"/>
    </row>
    <row r="5" spans="1:30" ht="12" x14ac:dyDescent="0.2">
      <c r="B5" s="113" t="s">
        <v>156</v>
      </c>
      <c r="C5" s="114"/>
      <c r="D5" s="114"/>
      <c r="E5" s="114"/>
      <c r="F5" s="115"/>
      <c r="G5" s="46"/>
    </row>
    <row r="6" spans="1:30" ht="12.75" thickBot="1" x14ac:dyDescent="0.25">
      <c r="B6" s="116" t="s">
        <v>150</v>
      </c>
      <c r="C6" s="117"/>
      <c r="D6" s="117"/>
      <c r="E6" s="117"/>
      <c r="F6" s="118"/>
      <c r="G6" s="46"/>
    </row>
    <row r="7" spans="1:30" ht="12" x14ac:dyDescent="0.2">
      <c r="B7" s="119" t="s">
        <v>151</v>
      </c>
      <c r="C7" s="120"/>
      <c r="D7" s="83" t="s">
        <v>152</v>
      </c>
      <c r="E7" s="131" t="s">
        <v>77</v>
      </c>
      <c r="F7" s="83" t="s">
        <v>153</v>
      </c>
      <c r="G7" s="46"/>
    </row>
    <row r="8" spans="1:30" ht="12.75" thickBot="1" x14ac:dyDescent="0.25">
      <c r="B8" s="121"/>
      <c r="C8" s="122"/>
      <c r="D8" s="84" t="s">
        <v>154</v>
      </c>
      <c r="E8" s="132"/>
      <c r="F8" s="84" t="s">
        <v>155</v>
      </c>
      <c r="G8" s="46"/>
    </row>
    <row r="9" spans="1:30" ht="12" x14ac:dyDescent="0.2">
      <c r="B9" s="80"/>
      <c r="C9" s="48"/>
      <c r="D9" s="48"/>
      <c r="E9" s="48"/>
      <c r="F9" s="48"/>
      <c r="G9" s="46"/>
    </row>
    <row r="10" spans="1:30" ht="12" x14ac:dyDescent="0.2">
      <c r="B10" s="80"/>
      <c r="C10" s="49" t="s">
        <v>38</v>
      </c>
      <c r="D10" s="55">
        <f>SUM(D11:D13)</f>
        <v>95344463017</v>
      </c>
      <c r="E10" s="55">
        <f t="shared" ref="E10:F10" si="0">SUM(E11:E13)</f>
        <v>53734765998.399994</v>
      </c>
      <c r="F10" s="55">
        <f t="shared" si="0"/>
        <v>53734765998.399994</v>
      </c>
      <c r="G10" s="46"/>
    </row>
    <row r="11" spans="1:30" ht="12" x14ac:dyDescent="0.2">
      <c r="B11" s="87"/>
      <c r="C11" s="88" t="s">
        <v>39</v>
      </c>
      <c r="D11" s="51">
        <v>47265246459</v>
      </c>
      <c r="E11" s="51">
        <v>28369364776.939999</v>
      </c>
      <c r="F11" s="51">
        <v>28369364776.939999</v>
      </c>
      <c r="G11" s="89"/>
    </row>
    <row r="12" spans="1:30" ht="12" x14ac:dyDescent="0.2">
      <c r="B12" s="87"/>
      <c r="C12" s="88" t="s">
        <v>40</v>
      </c>
      <c r="D12" s="51">
        <v>48206731866</v>
      </c>
      <c r="E12" s="51">
        <v>25421780070.849998</v>
      </c>
      <c r="F12" s="51">
        <v>25421780070.849998</v>
      </c>
      <c r="G12" s="89"/>
    </row>
    <row r="13" spans="1:30" ht="12" x14ac:dyDescent="0.2">
      <c r="B13" s="87"/>
      <c r="C13" s="88" t="s">
        <v>41</v>
      </c>
      <c r="D13" s="51">
        <f>+D44</f>
        <v>-127515308</v>
      </c>
      <c r="E13" s="51">
        <f t="shared" ref="E13:F13" si="1">+E44</f>
        <v>-56378849.390000001</v>
      </c>
      <c r="F13" s="51">
        <f t="shared" si="1"/>
        <v>-56378849.390000001</v>
      </c>
      <c r="G13" s="89"/>
    </row>
    <row r="14" spans="1:30" ht="12" x14ac:dyDescent="0.2">
      <c r="B14" s="90"/>
      <c r="C14" s="91"/>
      <c r="D14" s="50"/>
      <c r="E14" s="50"/>
      <c r="F14" s="50"/>
      <c r="G14" s="89"/>
    </row>
    <row r="15" spans="1:30" ht="13.5" x14ac:dyDescent="0.2">
      <c r="B15" s="90"/>
      <c r="C15" s="91" t="s">
        <v>78</v>
      </c>
      <c r="D15" s="55">
        <f>SUM(D16:D17)</f>
        <v>95344463017</v>
      </c>
      <c r="E15" s="55">
        <f t="shared" ref="E15:F15" si="2">SUM(E16:E17)</f>
        <v>48180921232.669983</v>
      </c>
      <c r="F15" s="55">
        <f t="shared" si="2"/>
        <v>46941795034.86998</v>
      </c>
      <c r="G15" s="89"/>
    </row>
    <row r="16" spans="1:30" ht="12" x14ac:dyDescent="0.2">
      <c r="B16" s="87"/>
      <c r="C16" s="88" t="s">
        <v>79</v>
      </c>
      <c r="D16" s="74">
        <f>IF(Table!H21="",0,Table!H21)</f>
        <v>47265246459</v>
      </c>
      <c r="E16" s="74">
        <v>23862077575.290001</v>
      </c>
      <c r="F16" s="74">
        <v>22672007751.279999</v>
      </c>
      <c r="G16" s="89"/>
    </row>
    <row r="17" spans="2:7" ht="12" x14ac:dyDescent="0.2">
      <c r="B17" s="87"/>
      <c r="C17" s="88" t="s">
        <v>80</v>
      </c>
      <c r="D17" s="74">
        <f>IF(Table!H22="",0,Table!H22)</f>
        <v>48079216558</v>
      </c>
      <c r="E17" s="74">
        <v>24318843657.379986</v>
      </c>
      <c r="F17" s="74">
        <v>24269787283.589977</v>
      </c>
      <c r="G17" s="89"/>
    </row>
    <row r="18" spans="2:7" ht="12" x14ac:dyDescent="0.2">
      <c r="B18" s="80"/>
      <c r="C18" s="48"/>
      <c r="D18" s="48"/>
      <c r="E18" s="48"/>
      <c r="F18" s="48"/>
      <c r="G18" s="46"/>
    </row>
    <row r="19" spans="2:7" ht="12" x14ac:dyDescent="0.2">
      <c r="B19" s="80"/>
      <c r="C19" s="49" t="s">
        <v>81</v>
      </c>
      <c r="D19" s="55">
        <v>0</v>
      </c>
      <c r="E19" s="55">
        <f>SUM(E20:E21)</f>
        <v>199158052.72</v>
      </c>
      <c r="F19" s="55">
        <f>SUM(F20:F21)</f>
        <v>199158052.72</v>
      </c>
      <c r="G19" s="46"/>
    </row>
    <row r="20" spans="2:7" ht="12" x14ac:dyDescent="0.2">
      <c r="B20" s="87"/>
      <c r="C20" s="88" t="s">
        <v>82</v>
      </c>
      <c r="D20" s="74">
        <v>0</v>
      </c>
      <c r="E20" s="74">
        <v>199158052.72</v>
      </c>
      <c r="F20" s="74">
        <v>199158052.72</v>
      </c>
      <c r="G20" s="89"/>
    </row>
    <row r="21" spans="2:7" ht="12" x14ac:dyDescent="0.2">
      <c r="B21" s="87"/>
      <c r="C21" s="88" t="s">
        <v>83</v>
      </c>
      <c r="D21" s="74">
        <v>0</v>
      </c>
      <c r="E21" s="74">
        <v>0</v>
      </c>
      <c r="F21" s="74">
        <v>0</v>
      </c>
      <c r="G21" s="89"/>
    </row>
    <row r="22" spans="2:7" ht="12" x14ac:dyDescent="0.2">
      <c r="B22" s="80"/>
      <c r="C22" s="48"/>
      <c r="D22" s="48"/>
      <c r="E22" s="48"/>
      <c r="F22" s="48"/>
      <c r="G22" s="46"/>
    </row>
    <row r="23" spans="2:7" ht="12" x14ac:dyDescent="0.2">
      <c r="B23" s="129"/>
      <c r="C23" s="49" t="s">
        <v>84</v>
      </c>
      <c r="D23" s="64">
        <f>D10-D15+D19</f>
        <v>0</v>
      </c>
      <c r="E23" s="64">
        <f t="shared" ref="E23:F23" si="3">E10-E15+E19</f>
        <v>5753002818.4500113</v>
      </c>
      <c r="F23" s="64">
        <f t="shared" si="3"/>
        <v>6992129016.2500143</v>
      </c>
      <c r="G23" s="46"/>
    </row>
    <row r="24" spans="2:7" ht="12" x14ac:dyDescent="0.2">
      <c r="B24" s="129"/>
      <c r="C24" s="49"/>
      <c r="D24" s="64"/>
      <c r="E24" s="64"/>
      <c r="F24" s="64"/>
      <c r="G24" s="46"/>
    </row>
    <row r="25" spans="2:7" ht="12" x14ac:dyDescent="0.2">
      <c r="B25" s="129"/>
      <c r="C25" s="49" t="s">
        <v>85</v>
      </c>
      <c r="D25" s="64">
        <f>D23-D13</f>
        <v>127515308</v>
      </c>
      <c r="E25" s="64">
        <f t="shared" ref="E25:F25" si="4">E23-E13</f>
        <v>5809381667.8400116</v>
      </c>
      <c r="F25" s="64">
        <f t="shared" si="4"/>
        <v>7048507865.6400146</v>
      </c>
      <c r="G25" s="46"/>
    </row>
    <row r="26" spans="2:7" ht="12" x14ac:dyDescent="0.2">
      <c r="B26" s="129"/>
      <c r="C26" s="49"/>
      <c r="D26" s="64"/>
      <c r="E26" s="64"/>
      <c r="F26" s="64"/>
      <c r="G26" s="46"/>
    </row>
    <row r="27" spans="2:7" ht="12" x14ac:dyDescent="0.2">
      <c r="B27" s="80"/>
      <c r="C27" s="49" t="s">
        <v>86</v>
      </c>
      <c r="D27" s="55">
        <f>D25-D19</f>
        <v>127515308</v>
      </c>
      <c r="E27" s="55">
        <f t="shared" ref="E27:F27" si="5">E25-E19</f>
        <v>5610223615.1200113</v>
      </c>
      <c r="F27" s="55">
        <f t="shared" si="5"/>
        <v>6849349812.9200144</v>
      </c>
      <c r="G27" s="46"/>
    </row>
    <row r="28" spans="2:7" ht="12.75" thickBot="1" x14ac:dyDescent="0.25">
      <c r="B28" s="52"/>
      <c r="C28" s="53"/>
      <c r="D28" s="54"/>
      <c r="E28" s="54"/>
      <c r="F28" s="54"/>
      <c r="G28" s="46"/>
    </row>
    <row r="29" spans="2:7" ht="12" x14ac:dyDescent="0.2">
      <c r="B29" s="80"/>
      <c r="C29" s="48"/>
      <c r="D29" s="48"/>
      <c r="E29" s="48"/>
      <c r="F29" s="48"/>
      <c r="G29" s="46"/>
    </row>
    <row r="30" spans="2:7" ht="12" x14ac:dyDescent="0.2">
      <c r="B30" s="130"/>
      <c r="C30" s="49" t="s">
        <v>87</v>
      </c>
      <c r="D30" s="64">
        <f>D31+D32</f>
        <v>3322975963</v>
      </c>
      <c r="E30" s="64">
        <f t="shared" ref="E30:F30" si="6">E31+E32</f>
        <v>1261031464.0000002</v>
      </c>
      <c r="F30" s="64">
        <f t="shared" si="6"/>
        <v>1261031464.0000002</v>
      </c>
      <c r="G30" s="46"/>
    </row>
    <row r="31" spans="2:7" ht="12" x14ac:dyDescent="0.2">
      <c r="B31" s="130"/>
      <c r="C31" s="88" t="s">
        <v>88</v>
      </c>
      <c r="D31" s="51">
        <f>IF(Table!H30="",0,Table!H30)</f>
        <v>729805537</v>
      </c>
      <c r="E31" s="51">
        <v>82459317.900000006</v>
      </c>
      <c r="F31" s="51">
        <v>82459317.900000006</v>
      </c>
      <c r="G31" s="89"/>
    </row>
    <row r="32" spans="2:7" ht="12" x14ac:dyDescent="0.2">
      <c r="B32" s="130"/>
      <c r="C32" s="88" t="s">
        <v>89</v>
      </c>
      <c r="D32" s="51">
        <f>IF(Table!H31="",0,Table!H31)</f>
        <v>2593170426</v>
      </c>
      <c r="E32" s="51">
        <v>1178572146.1000001</v>
      </c>
      <c r="F32" s="51">
        <v>1178572146.1000001</v>
      </c>
      <c r="G32" s="89"/>
    </row>
    <row r="33" spans="2:7" ht="12" x14ac:dyDescent="0.2">
      <c r="B33" s="81"/>
      <c r="C33" s="49"/>
      <c r="D33" s="74"/>
      <c r="E33" s="74"/>
      <c r="F33" s="74"/>
      <c r="G33" s="46"/>
    </row>
    <row r="34" spans="2:7" ht="12" x14ac:dyDescent="0.2">
      <c r="B34" s="81"/>
      <c r="C34" s="49" t="s">
        <v>90</v>
      </c>
      <c r="D34" s="55">
        <f>+D27+D30</f>
        <v>3450491271</v>
      </c>
      <c r="E34" s="55">
        <f>+E27+E30</f>
        <v>6871255079.1200113</v>
      </c>
      <c r="F34" s="55">
        <f>+F27+F30</f>
        <v>8110381276.9200144</v>
      </c>
      <c r="G34" s="46"/>
    </row>
    <row r="35" spans="2:7" ht="12.75" thickBot="1" x14ac:dyDescent="0.25">
      <c r="B35" s="56"/>
      <c r="C35" s="53"/>
      <c r="D35" s="53"/>
      <c r="E35" s="53"/>
      <c r="F35" s="53"/>
      <c r="G35" s="46"/>
    </row>
    <row r="36" spans="2:7" ht="12" x14ac:dyDescent="0.2">
      <c r="B36" s="81"/>
      <c r="C36" s="49"/>
      <c r="D36" s="49"/>
      <c r="E36" s="49"/>
      <c r="F36" s="49"/>
      <c r="G36" s="46"/>
    </row>
    <row r="37" spans="2:7" ht="12" x14ac:dyDescent="0.2">
      <c r="B37" s="77"/>
      <c r="C37" s="79" t="s">
        <v>91</v>
      </c>
      <c r="D37" s="65">
        <f>D38+D39</f>
        <v>0</v>
      </c>
      <c r="E37" s="65">
        <f t="shared" ref="E37:F37" si="7">E38+E39</f>
        <v>0</v>
      </c>
      <c r="F37" s="65">
        <f t="shared" si="7"/>
        <v>0</v>
      </c>
      <c r="G37" s="46"/>
    </row>
    <row r="38" spans="2:7" ht="12" x14ac:dyDescent="0.2">
      <c r="B38" s="125"/>
      <c r="C38" s="58" t="s">
        <v>92</v>
      </c>
      <c r="D38" s="57">
        <f>IF(Table!K34="",0,Table!K34)</f>
        <v>0</v>
      </c>
      <c r="E38" s="57">
        <f>IF(Table!L34="",0,Table!L34)</f>
        <v>0</v>
      </c>
      <c r="F38" s="57">
        <f>IF(Table!M34="",0,Table!M34)</f>
        <v>0</v>
      </c>
      <c r="G38" s="46"/>
    </row>
    <row r="39" spans="2:7" ht="12" x14ac:dyDescent="0.2">
      <c r="B39" s="125"/>
      <c r="C39" s="58" t="s">
        <v>93</v>
      </c>
      <c r="D39" s="57">
        <f>IF(Table!K35="",0,Table!K35)</f>
        <v>0</v>
      </c>
      <c r="E39" s="57">
        <f>IF(Table!L35="",0,Table!L35)</f>
        <v>0</v>
      </c>
      <c r="F39" s="57">
        <f>IF(Table!M35="",0,Table!M35)</f>
        <v>0</v>
      </c>
      <c r="G39" s="46"/>
    </row>
    <row r="40" spans="2:7" ht="12" x14ac:dyDescent="0.2">
      <c r="B40" s="75"/>
      <c r="C40" s="58"/>
      <c r="D40" s="59"/>
      <c r="E40" s="59"/>
      <c r="F40" s="59"/>
      <c r="G40" s="46"/>
    </row>
    <row r="41" spans="2:7" ht="12" x14ac:dyDescent="0.2">
      <c r="B41" s="105"/>
      <c r="C41" s="79" t="s">
        <v>94</v>
      </c>
      <c r="D41" s="78">
        <f>D42+D43</f>
        <v>127515308</v>
      </c>
      <c r="E41" s="78">
        <f t="shared" ref="E41:F41" si="8">E42+E43</f>
        <v>56378849.390000001</v>
      </c>
      <c r="F41" s="78">
        <f t="shared" si="8"/>
        <v>56378849.390000001</v>
      </c>
      <c r="G41" s="46"/>
    </row>
    <row r="42" spans="2:7" ht="12" x14ac:dyDescent="0.2">
      <c r="B42" s="105"/>
      <c r="C42" s="58" t="s">
        <v>59</v>
      </c>
      <c r="D42" s="59">
        <f>IF(Table!H37="",0,Table!H37)</f>
        <v>0</v>
      </c>
      <c r="E42" s="59">
        <f>IF(Table!I37="",0,Table!I37)</f>
        <v>0</v>
      </c>
      <c r="F42" s="59">
        <f>IF(Table!J37="",0,Table!J37)</f>
        <v>0</v>
      </c>
      <c r="G42" s="46"/>
    </row>
    <row r="43" spans="2:7" ht="12" x14ac:dyDescent="0.2">
      <c r="B43" s="105"/>
      <c r="C43" s="58" t="s">
        <v>60</v>
      </c>
      <c r="D43" s="59">
        <f>IF(Table!H38="",0,Table!H38)</f>
        <v>127515308</v>
      </c>
      <c r="E43" s="59">
        <v>56378849.390000001</v>
      </c>
      <c r="F43" s="59">
        <v>56378849.390000001</v>
      </c>
      <c r="G43" s="46"/>
    </row>
    <row r="44" spans="2:7" ht="12" x14ac:dyDescent="0.2">
      <c r="B44" s="105"/>
      <c r="C44" s="127" t="s">
        <v>61</v>
      </c>
      <c r="D44" s="123">
        <f>D37-D41</f>
        <v>-127515308</v>
      </c>
      <c r="E44" s="123">
        <f t="shared" ref="E44:F44" si="9">E37-E41</f>
        <v>-56378849.390000001</v>
      </c>
      <c r="F44" s="123">
        <f t="shared" si="9"/>
        <v>-56378849.390000001</v>
      </c>
      <c r="G44" s="46"/>
    </row>
    <row r="45" spans="2:7" ht="12.75" thickBot="1" x14ac:dyDescent="0.25">
      <c r="B45" s="106"/>
      <c r="C45" s="128"/>
      <c r="D45" s="124"/>
      <c r="E45" s="124"/>
      <c r="F45" s="124"/>
      <c r="G45" s="46"/>
    </row>
    <row r="46" spans="2:7" ht="12" x14ac:dyDescent="0.2">
      <c r="B46" s="125"/>
      <c r="C46" s="126"/>
      <c r="D46" s="76"/>
      <c r="E46" s="76"/>
      <c r="F46" s="76"/>
      <c r="G46" s="46"/>
    </row>
    <row r="47" spans="2:7" ht="12" x14ac:dyDescent="0.2">
      <c r="B47" s="104"/>
      <c r="C47" s="92" t="s">
        <v>95</v>
      </c>
      <c r="D47" s="59">
        <f>+D11</f>
        <v>47265246459</v>
      </c>
      <c r="E47" s="59">
        <f>+E11</f>
        <v>28369364776.939999</v>
      </c>
      <c r="F47" s="59">
        <f>+F11</f>
        <v>28369364776.939999</v>
      </c>
      <c r="G47" s="89"/>
    </row>
    <row r="48" spans="2:7" ht="12" x14ac:dyDescent="0.2">
      <c r="B48" s="104"/>
      <c r="C48" s="92"/>
      <c r="D48" s="59"/>
      <c r="E48" s="59"/>
      <c r="F48" s="59"/>
      <c r="G48" s="89"/>
    </row>
    <row r="49" spans="2:7" ht="12" x14ac:dyDescent="0.2">
      <c r="B49" s="104"/>
      <c r="C49" s="93" t="s">
        <v>96</v>
      </c>
      <c r="D49" s="59">
        <f>D50-D51</f>
        <v>0</v>
      </c>
      <c r="E49" s="59">
        <f t="shared" ref="E49:F49" si="10">E50-E51</f>
        <v>0</v>
      </c>
      <c r="F49" s="59">
        <f t="shared" si="10"/>
        <v>0</v>
      </c>
      <c r="G49" s="89"/>
    </row>
    <row r="50" spans="2:7" ht="12" x14ac:dyDescent="0.2">
      <c r="B50" s="104"/>
      <c r="C50" s="94" t="s">
        <v>92</v>
      </c>
      <c r="D50" s="59">
        <f>IF(Table!K42="",0,Table!K42)</f>
        <v>0</v>
      </c>
      <c r="E50" s="59">
        <f>IF(Table!L42="",0,Table!L42)</f>
        <v>0</v>
      </c>
      <c r="F50" s="59">
        <f>IF(Table!M42="",0,Table!M42)</f>
        <v>0</v>
      </c>
      <c r="G50" s="89"/>
    </row>
    <row r="51" spans="2:7" ht="12" x14ac:dyDescent="0.2">
      <c r="B51" s="104"/>
      <c r="C51" s="94" t="s">
        <v>59</v>
      </c>
      <c r="D51" s="59">
        <f>IF(Table!H43="",0,Table!H43)</f>
        <v>0</v>
      </c>
      <c r="E51" s="59">
        <f>IF(Table!I43="",0,Table!I43)</f>
        <v>0</v>
      </c>
      <c r="F51" s="59">
        <f>IF(Table!J43="",0,Table!J43)</f>
        <v>0</v>
      </c>
      <c r="G51" s="89"/>
    </row>
    <row r="52" spans="2:7" ht="12" x14ac:dyDescent="0.2">
      <c r="B52" s="104"/>
      <c r="C52" s="95"/>
      <c r="D52" s="59"/>
      <c r="E52" s="59"/>
      <c r="F52" s="59"/>
      <c r="G52" s="89"/>
    </row>
    <row r="53" spans="2:7" ht="12" x14ac:dyDescent="0.2">
      <c r="B53" s="96"/>
      <c r="C53" s="95" t="s">
        <v>79</v>
      </c>
      <c r="D53" s="57">
        <f>IF(Table!H44="",0,Table!H44)</f>
        <v>47265246459</v>
      </c>
      <c r="E53" s="74">
        <f>+E16</f>
        <v>23862077575.290001</v>
      </c>
      <c r="F53" s="74">
        <f>+F16</f>
        <v>22672007751.279999</v>
      </c>
      <c r="G53" s="89"/>
    </row>
    <row r="54" spans="2:7" ht="12" x14ac:dyDescent="0.2">
      <c r="B54" s="96"/>
      <c r="C54" s="95"/>
      <c r="D54" s="57"/>
      <c r="E54" s="57"/>
      <c r="F54" s="57"/>
      <c r="G54" s="89"/>
    </row>
    <row r="55" spans="2:7" ht="12" x14ac:dyDescent="0.2">
      <c r="B55" s="96"/>
      <c r="C55" s="95" t="s">
        <v>82</v>
      </c>
      <c r="D55" s="57">
        <v>0</v>
      </c>
      <c r="E55" s="57">
        <f>+E20</f>
        <v>199158052.72</v>
      </c>
      <c r="F55" s="57">
        <f>+F20</f>
        <v>199158052.72</v>
      </c>
      <c r="G55" s="89"/>
    </row>
    <row r="56" spans="2:7" ht="12" x14ac:dyDescent="0.2">
      <c r="B56" s="96"/>
      <c r="C56" s="95"/>
      <c r="D56" s="57"/>
      <c r="E56" s="57"/>
      <c r="F56" s="57"/>
      <c r="G56" s="89"/>
    </row>
    <row r="57" spans="2:7" ht="12" x14ac:dyDescent="0.2">
      <c r="B57" s="100"/>
      <c r="C57" s="97" t="s">
        <v>97</v>
      </c>
      <c r="D57" s="82">
        <f>D47+D49-D53+D55</f>
        <v>0</v>
      </c>
      <c r="E57" s="82">
        <f t="shared" ref="E57" si="11">E47+E49-E53+E55</f>
        <v>4706445254.369998</v>
      </c>
      <c r="F57" s="82">
        <f>F47+F49-F53+F55</f>
        <v>5896515078.3800001</v>
      </c>
      <c r="G57" s="89"/>
    </row>
    <row r="58" spans="2:7" ht="12" x14ac:dyDescent="0.2">
      <c r="B58" s="100"/>
      <c r="C58" s="97"/>
      <c r="D58" s="82"/>
      <c r="E58" s="82"/>
      <c r="F58" s="82"/>
      <c r="G58" s="89"/>
    </row>
    <row r="59" spans="2:7" ht="12" x14ac:dyDescent="0.2">
      <c r="B59" s="100"/>
      <c r="C59" s="97" t="s">
        <v>98</v>
      </c>
      <c r="D59" s="82">
        <f>D57-D49</f>
        <v>0</v>
      </c>
      <c r="E59" s="82">
        <f t="shared" ref="E59:F59" si="12">E57-E49</f>
        <v>4706445254.369998</v>
      </c>
      <c r="F59" s="82">
        <f t="shared" si="12"/>
        <v>5896515078.3800001</v>
      </c>
      <c r="G59" s="89"/>
    </row>
    <row r="60" spans="2:7" ht="12.75" thickBot="1" x14ac:dyDescent="0.25">
      <c r="B60" s="101"/>
      <c r="C60" s="98"/>
      <c r="D60" s="99"/>
      <c r="E60" s="99"/>
      <c r="F60" s="99"/>
      <c r="G60" s="89"/>
    </row>
    <row r="61" spans="2:7" ht="12" x14ac:dyDescent="0.2">
      <c r="B61" s="102"/>
      <c r="C61" s="103"/>
      <c r="D61" s="92"/>
      <c r="E61" s="92"/>
      <c r="F61" s="92"/>
      <c r="G61" s="89"/>
    </row>
    <row r="62" spans="2:7" ht="12" x14ac:dyDescent="0.2">
      <c r="B62" s="104"/>
      <c r="C62" s="92" t="s">
        <v>40</v>
      </c>
      <c r="D62" s="59">
        <f>+D12</f>
        <v>48206731866</v>
      </c>
      <c r="E62" s="59">
        <f>+E12</f>
        <v>25421780070.849998</v>
      </c>
      <c r="F62" s="59">
        <f>+F12</f>
        <v>25421780070.849998</v>
      </c>
      <c r="G62" s="89"/>
    </row>
    <row r="63" spans="2:7" ht="12" x14ac:dyDescent="0.2">
      <c r="B63" s="104"/>
      <c r="C63" s="92"/>
      <c r="D63" s="59"/>
      <c r="E63" s="59"/>
      <c r="F63" s="59"/>
      <c r="G63" s="89"/>
    </row>
    <row r="64" spans="2:7" ht="12" x14ac:dyDescent="0.2">
      <c r="B64" s="104"/>
      <c r="C64" s="95" t="s">
        <v>99</v>
      </c>
      <c r="D64" s="59">
        <f>D65-D66</f>
        <v>-127515308</v>
      </c>
      <c r="E64" s="59">
        <f t="shared" ref="E64:F64" si="13">E65-E66</f>
        <v>-56378849.390000001</v>
      </c>
      <c r="F64" s="59">
        <f t="shared" si="13"/>
        <v>-56378849.390000001</v>
      </c>
      <c r="G64" s="89"/>
    </row>
    <row r="65" spans="2:7" ht="12" x14ac:dyDescent="0.2">
      <c r="B65" s="104"/>
      <c r="C65" s="94" t="s">
        <v>93</v>
      </c>
      <c r="D65" s="59">
        <f>IF(Table!K50="",0,Table!K50)</f>
        <v>0</v>
      </c>
      <c r="E65" s="59">
        <f>IF(Table!L50="",0,Table!L50)</f>
        <v>0</v>
      </c>
      <c r="F65" s="59">
        <f>IF(Table!M50="",0,Table!M50)</f>
        <v>0</v>
      </c>
      <c r="G65" s="89"/>
    </row>
    <row r="66" spans="2:7" ht="12" x14ac:dyDescent="0.2">
      <c r="B66" s="104"/>
      <c r="C66" s="94" t="s">
        <v>60</v>
      </c>
      <c r="D66" s="59">
        <f>IF(Table!H51="",0,Table!H51)</f>
        <v>127515308</v>
      </c>
      <c r="E66" s="59">
        <f>+E43</f>
        <v>56378849.390000001</v>
      </c>
      <c r="F66" s="59">
        <f>+F43</f>
        <v>56378849.390000001</v>
      </c>
      <c r="G66" s="89"/>
    </row>
    <row r="67" spans="2:7" ht="12" x14ac:dyDescent="0.2">
      <c r="B67" s="104"/>
      <c r="C67" s="95"/>
      <c r="D67" s="57"/>
      <c r="E67" s="57"/>
      <c r="F67" s="59"/>
      <c r="G67" s="89"/>
    </row>
    <row r="68" spans="2:7" ht="12" x14ac:dyDescent="0.2">
      <c r="B68" s="96"/>
      <c r="C68" s="95" t="s">
        <v>100</v>
      </c>
      <c r="D68" s="59">
        <f>IF(Table!H52="",0,Table!H52)</f>
        <v>48079216558</v>
      </c>
      <c r="E68" s="74">
        <f>+E17</f>
        <v>24318843657.379986</v>
      </c>
      <c r="F68" s="74">
        <f>+F17</f>
        <v>24269787283.589977</v>
      </c>
      <c r="G68" s="89"/>
    </row>
    <row r="69" spans="2:7" ht="12" x14ac:dyDescent="0.2">
      <c r="B69" s="96"/>
      <c r="C69" s="95"/>
      <c r="D69" s="57"/>
      <c r="E69" s="57"/>
      <c r="F69" s="57"/>
      <c r="G69" s="89"/>
    </row>
    <row r="70" spans="2:7" ht="12" x14ac:dyDescent="0.2">
      <c r="B70" s="96"/>
      <c r="C70" s="95" t="s">
        <v>83</v>
      </c>
      <c r="D70" s="59">
        <v>0</v>
      </c>
      <c r="E70" s="59">
        <f>+E21</f>
        <v>0</v>
      </c>
      <c r="F70" s="59">
        <f>+F21</f>
        <v>0</v>
      </c>
      <c r="G70" s="89"/>
    </row>
    <row r="71" spans="2:7" ht="12" x14ac:dyDescent="0.2">
      <c r="B71" s="75"/>
      <c r="C71" s="60"/>
      <c r="D71" s="57"/>
      <c r="E71" s="57"/>
      <c r="F71" s="57"/>
      <c r="G71" s="46"/>
    </row>
    <row r="72" spans="2:7" ht="12" x14ac:dyDescent="0.2">
      <c r="B72" s="105"/>
      <c r="C72" s="61" t="s">
        <v>101</v>
      </c>
      <c r="D72" s="78">
        <f>D62+D64-D68+D70</f>
        <v>0</v>
      </c>
      <c r="E72" s="78">
        <f>E62+E64-E68+E70</f>
        <v>1046557564.0800133</v>
      </c>
      <c r="F72" s="78">
        <f>F62+F64-F68+F70</f>
        <v>1095613937.8700218</v>
      </c>
      <c r="G72" s="46"/>
    </row>
    <row r="73" spans="2:7" ht="12" x14ac:dyDescent="0.2">
      <c r="B73" s="105"/>
      <c r="C73" s="61"/>
      <c r="D73" s="78"/>
      <c r="E73" s="78"/>
      <c r="F73" s="78"/>
      <c r="G73" s="46"/>
    </row>
    <row r="74" spans="2:7" ht="12" x14ac:dyDescent="0.2">
      <c r="B74" s="105"/>
      <c r="C74" s="61" t="s">
        <v>102</v>
      </c>
      <c r="D74" s="78">
        <f>D72-D64</f>
        <v>127515308</v>
      </c>
      <c r="E74" s="78">
        <f t="shared" ref="E74:F74" si="14">E72-E64</f>
        <v>1102936413.4700134</v>
      </c>
      <c r="F74" s="78">
        <f t="shared" si="14"/>
        <v>1151992787.2600219</v>
      </c>
      <c r="G74" s="46"/>
    </row>
    <row r="75" spans="2:7" ht="12.75" thickBot="1" x14ac:dyDescent="0.25">
      <c r="B75" s="106"/>
      <c r="C75" s="62"/>
      <c r="D75" s="63"/>
      <c r="E75" s="63"/>
      <c r="F75" s="63"/>
      <c r="G75" s="46"/>
    </row>
    <row r="76" spans="2:7" ht="12" x14ac:dyDescent="0.2">
      <c r="B76" s="46"/>
      <c r="C76" s="46"/>
      <c r="D76" s="47"/>
      <c r="E76" s="46"/>
      <c r="F76" s="46"/>
      <c r="G76" s="46"/>
    </row>
    <row r="77" spans="2:7" ht="12" x14ac:dyDescent="0.2">
      <c r="B77" s="46"/>
      <c r="C77" s="46"/>
      <c r="D77" s="47"/>
      <c r="E77" s="46"/>
      <c r="F77" s="46"/>
      <c r="G77" s="46"/>
    </row>
    <row r="78" spans="2:7" ht="12" x14ac:dyDescent="0.2">
      <c r="B78" s="46"/>
      <c r="C78" s="46"/>
      <c r="D78" s="47"/>
      <c r="E78" s="46"/>
      <c r="F78" s="46"/>
      <c r="G78" s="46"/>
    </row>
    <row r="79" spans="2:7" ht="12" x14ac:dyDescent="0.2">
      <c r="B79" s="46"/>
      <c r="C79" s="46"/>
      <c r="D79" s="47"/>
      <c r="E79" s="46"/>
      <c r="F79" s="46"/>
      <c r="G79" s="46"/>
    </row>
    <row r="80" spans="2:7" ht="12" x14ac:dyDescent="0.2">
      <c r="B80" s="46"/>
      <c r="C80" s="46"/>
      <c r="D80" s="47"/>
      <c r="E80" s="46"/>
      <c r="F80" s="46"/>
      <c r="G80" s="46"/>
    </row>
    <row r="81" spans="2:7" ht="12" x14ac:dyDescent="0.2">
      <c r="B81" s="46"/>
      <c r="C81" s="46"/>
      <c r="D81" s="47"/>
      <c r="E81" s="46"/>
      <c r="F81" s="46"/>
      <c r="G81" s="46"/>
    </row>
    <row r="82" spans="2:7" ht="12" x14ac:dyDescent="0.2">
      <c r="B82" s="46"/>
      <c r="C82" s="46"/>
      <c r="D82" s="47"/>
      <c r="E82" s="46"/>
      <c r="F82" s="46"/>
      <c r="G82" s="46"/>
    </row>
    <row r="83" spans="2:7" ht="12" x14ac:dyDescent="0.2">
      <c r="B83" s="46"/>
      <c r="C83" s="46"/>
      <c r="D83" s="47"/>
      <c r="E83" s="46"/>
      <c r="F83" s="46"/>
      <c r="G83" s="46"/>
    </row>
    <row r="84" spans="2:7" ht="12" x14ac:dyDescent="0.2">
      <c r="B84" s="46"/>
      <c r="C84" s="46"/>
      <c r="D84" s="47"/>
      <c r="E84" s="46"/>
      <c r="F84" s="46"/>
      <c r="G84" s="46"/>
    </row>
    <row r="85" spans="2:7" ht="12" x14ac:dyDescent="0.2">
      <c r="B85" s="46"/>
      <c r="C85" s="46"/>
      <c r="D85" s="47"/>
      <c r="E85" s="46"/>
      <c r="F85" s="46"/>
      <c r="G85" s="46"/>
    </row>
    <row r="86" spans="2:7" ht="12" x14ac:dyDescent="0.2">
      <c r="B86" s="46"/>
      <c r="C86" s="46"/>
      <c r="D86" s="47"/>
      <c r="E86" s="46"/>
      <c r="F86" s="46"/>
      <c r="G86" s="46"/>
    </row>
    <row r="87" spans="2:7" ht="12" x14ac:dyDescent="0.2">
      <c r="B87" s="46"/>
      <c r="C87" s="46"/>
      <c r="D87" s="47"/>
      <c r="E87" s="46"/>
      <c r="F87" s="46"/>
      <c r="G87" s="46"/>
    </row>
    <row r="88" spans="2:7" ht="12" x14ac:dyDescent="0.2">
      <c r="B88" s="46"/>
      <c r="C88" s="46"/>
      <c r="D88" s="47"/>
      <c r="E88" s="46"/>
      <c r="F88" s="46"/>
      <c r="G88" s="46"/>
    </row>
    <row r="89" spans="2:7" ht="12" x14ac:dyDescent="0.2">
      <c r="B89" s="46"/>
      <c r="C89" s="46"/>
      <c r="D89" s="47"/>
      <c r="E89" s="46"/>
      <c r="F89" s="46"/>
      <c r="G89" s="46"/>
    </row>
    <row r="90" spans="2:7" ht="12" x14ac:dyDescent="0.2">
      <c r="B90" s="46"/>
      <c r="C90" s="46"/>
      <c r="D90" s="47"/>
      <c r="E90" s="46"/>
      <c r="F90" s="46"/>
      <c r="G90" s="46"/>
    </row>
    <row r="91" spans="2:7" ht="12" x14ac:dyDescent="0.2">
      <c r="B91" s="46"/>
      <c r="C91" s="46"/>
      <c r="D91" s="47"/>
      <c r="E91" s="46"/>
      <c r="F91" s="46"/>
      <c r="G91" s="46"/>
    </row>
    <row r="92" spans="2:7" ht="12" x14ac:dyDescent="0.2">
      <c r="B92" s="46"/>
      <c r="C92" s="46"/>
      <c r="D92" s="47"/>
      <c r="E92" s="46"/>
      <c r="F92" s="46"/>
      <c r="G92" s="46"/>
    </row>
    <row r="93" spans="2:7" ht="12" x14ac:dyDescent="0.2">
      <c r="B93" s="46"/>
      <c r="C93" s="46"/>
      <c r="D93" s="47"/>
      <c r="E93" s="46"/>
      <c r="F93" s="46"/>
      <c r="G93" s="46"/>
    </row>
    <row r="94" spans="2:7" ht="12" x14ac:dyDescent="0.2">
      <c r="B94" s="46"/>
      <c r="C94" s="46"/>
      <c r="D94" s="47"/>
      <c r="E94" s="46"/>
      <c r="F94" s="46"/>
    </row>
    <row r="95" spans="2:7" ht="12" x14ac:dyDescent="0.2">
      <c r="B95" s="46"/>
      <c r="C95" s="46"/>
      <c r="D95" s="47"/>
      <c r="E95" s="46"/>
      <c r="F95" s="46"/>
    </row>
    <row r="96" spans="2:7" ht="12" x14ac:dyDescent="0.2">
      <c r="B96" s="46"/>
      <c r="C96" s="46"/>
      <c r="D96" s="47"/>
      <c r="E96" s="46"/>
      <c r="F96" s="46"/>
    </row>
    <row r="97" spans="2:6" ht="12" x14ac:dyDescent="0.2">
      <c r="B97" s="46"/>
      <c r="C97" s="46"/>
      <c r="D97" s="47"/>
      <c r="E97" s="46"/>
      <c r="F97" s="46"/>
    </row>
    <row r="98" spans="2:6" ht="12" x14ac:dyDescent="0.2">
      <c r="B98" s="46"/>
      <c r="C98" s="46"/>
      <c r="D98" s="47"/>
      <c r="E98" s="46"/>
      <c r="F98" s="46"/>
    </row>
    <row r="99" spans="2:6" ht="12" x14ac:dyDescent="0.2">
      <c r="B99" s="46"/>
      <c r="C99" s="46"/>
      <c r="D99" s="47"/>
      <c r="E99" s="46"/>
      <c r="F99" s="46"/>
    </row>
  </sheetData>
  <mergeCells count="23">
    <mergeCell ref="B49:B52"/>
    <mergeCell ref="B23:B26"/>
    <mergeCell ref="B30:B32"/>
    <mergeCell ref="B38:B39"/>
    <mergeCell ref="B41:B43"/>
    <mergeCell ref="B44:B45"/>
    <mergeCell ref="D44:D45"/>
    <mergeCell ref="E44:E45"/>
    <mergeCell ref="F44:F45"/>
    <mergeCell ref="B46:C46"/>
    <mergeCell ref="B47:B48"/>
    <mergeCell ref="C44:C45"/>
    <mergeCell ref="B3:F3"/>
    <mergeCell ref="B4:F4"/>
    <mergeCell ref="B5:F5"/>
    <mergeCell ref="B6:F6"/>
    <mergeCell ref="B7:C8"/>
    <mergeCell ref="E7:E8"/>
    <mergeCell ref="B57:B60"/>
    <mergeCell ref="B61:C61"/>
    <mergeCell ref="B62:B63"/>
    <mergeCell ref="B64:B67"/>
    <mergeCell ref="B72:B75"/>
  </mergeCells>
  <pageMargins left="0.70866141732283472" right="0.70866141732283472" top="0.74803149606299213" bottom="0.74803149606299213" header="0.31496062992125984" footer="0.31496062992125984"/>
  <pageSetup paperSize="9" scale="53" fitToHeight="0" orientation="portrait" horizontalDpi="360" verticalDpi="360" r:id="rId1"/>
  <colBreaks count="1" manualBreakCount="1">
    <brk id="2" max="8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I22"/>
  <sheetViews>
    <sheetView workbookViewId="0">
      <selection activeCell="B4" sqref="B4"/>
    </sheetView>
  </sheetViews>
  <sheetFormatPr baseColWidth="10" defaultRowHeight="11.25" x14ac:dyDescent="0.2"/>
  <sheetData>
    <row r="4" spans="2:9" x14ac:dyDescent="0.2">
      <c r="B4" s="18" t="s">
        <v>148</v>
      </c>
      <c r="D4" s="71" t="s">
        <v>125</v>
      </c>
      <c r="E4" s="70" t="s">
        <v>111</v>
      </c>
      <c r="F4" s="70">
        <v>1</v>
      </c>
      <c r="G4" t="s">
        <v>110</v>
      </c>
    </row>
    <row r="5" spans="2:9" x14ac:dyDescent="0.2">
      <c r="D5" s="72" t="s">
        <v>126</v>
      </c>
      <c r="E5" s="70" t="s">
        <v>112</v>
      </c>
      <c r="F5" s="70">
        <v>2</v>
      </c>
    </row>
    <row r="6" spans="2:9" x14ac:dyDescent="0.2">
      <c r="B6" s="18" t="s">
        <v>142</v>
      </c>
      <c r="D6" s="71" t="s">
        <v>127</v>
      </c>
      <c r="E6" s="70" t="s">
        <v>113</v>
      </c>
      <c r="F6" s="70">
        <v>3</v>
      </c>
    </row>
    <row r="7" spans="2:9" x14ac:dyDescent="0.2">
      <c r="D7" s="72" t="s">
        <v>128</v>
      </c>
      <c r="E7" s="70" t="s">
        <v>114</v>
      </c>
      <c r="F7" s="70">
        <v>4</v>
      </c>
    </row>
    <row r="8" spans="2:9" x14ac:dyDescent="0.2">
      <c r="B8" s="70" t="s">
        <v>123</v>
      </c>
      <c r="C8" t="str">
        <f>+VLOOKUP(MID($B$4,4,3),$D$4:$E$19,2,FALSE)</f>
        <v>Enero</v>
      </c>
      <c r="D8" s="71" t="s">
        <v>129</v>
      </c>
      <c r="E8" s="70" t="s">
        <v>115</v>
      </c>
      <c r="F8" s="70">
        <v>5</v>
      </c>
      <c r="H8" t="str">
        <f>+LEFT($B$4,1)</f>
        <v>0</v>
      </c>
      <c r="I8" t="e">
        <f>+VLOOKUP(H8,$D$4:$E$19,2,FALSE)</f>
        <v>#N/A</v>
      </c>
    </row>
    <row r="9" spans="2:9" x14ac:dyDescent="0.2">
      <c r="B9" s="70" t="s">
        <v>124</v>
      </c>
      <c r="C9" t="str">
        <f>+VLOOKUP(MID($B$4,12,3),$D$4:$E$19,2,FALSE)</f>
        <v>Junio</v>
      </c>
      <c r="D9" s="72" t="s">
        <v>130</v>
      </c>
      <c r="E9" s="70" t="s">
        <v>116</v>
      </c>
      <c r="F9" s="70">
        <v>6</v>
      </c>
    </row>
    <row r="10" spans="2:9" x14ac:dyDescent="0.2">
      <c r="C10" s="73"/>
      <c r="D10" s="71" t="s">
        <v>131</v>
      </c>
      <c r="E10" s="70" t="s">
        <v>117</v>
      </c>
      <c r="F10" s="70">
        <v>7</v>
      </c>
    </row>
    <row r="11" spans="2:9" x14ac:dyDescent="0.2">
      <c r="C11" s="73">
        <f>+DATE(B6,+VLOOKUP(C9,$E$4:$F$15,2,FALSE)+1,0)</f>
        <v>45473</v>
      </c>
      <c r="D11" s="72" t="s">
        <v>132</v>
      </c>
      <c r="E11" s="70" t="s">
        <v>118</v>
      </c>
      <c r="F11" s="70">
        <v>8</v>
      </c>
    </row>
    <row r="12" spans="2:9" x14ac:dyDescent="0.2">
      <c r="D12" s="71" t="s">
        <v>133</v>
      </c>
      <c r="E12" s="70" t="s">
        <v>119</v>
      </c>
      <c r="F12" s="70">
        <v>9</v>
      </c>
    </row>
    <row r="13" spans="2:9" x14ac:dyDescent="0.2">
      <c r="D13" s="72" t="s">
        <v>134</v>
      </c>
      <c r="E13" s="70" t="s">
        <v>120</v>
      </c>
      <c r="F13" s="70">
        <v>10</v>
      </c>
    </row>
    <row r="14" spans="2:9" x14ac:dyDescent="0.2">
      <c r="B14" s="70" t="s">
        <v>137</v>
      </c>
      <c r="C14">
        <f>+DAY(C11)</f>
        <v>30</v>
      </c>
      <c r="D14" s="71" t="s">
        <v>135</v>
      </c>
      <c r="E14" s="70" t="s">
        <v>121</v>
      </c>
      <c r="F14" s="70">
        <v>11</v>
      </c>
    </row>
    <row r="15" spans="2:9" x14ac:dyDescent="0.2">
      <c r="D15" s="72" t="s">
        <v>136</v>
      </c>
      <c r="E15" s="70" t="s">
        <v>122</v>
      </c>
      <c r="F15" s="70">
        <v>12</v>
      </c>
    </row>
    <row r="16" spans="2:9" x14ac:dyDescent="0.2">
      <c r="D16" s="72" t="s">
        <v>136</v>
      </c>
      <c r="E16" s="70" t="s">
        <v>122</v>
      </c>
      <c r="F16" s="70">
        <v>12</v>
      </c>
    </row>
    <row r="17" spans="2:6" x14ac:dyDescent="0.2">
      <c r="D17" s="72" t="s">
        <v>136</v>
      </c>
      <c r="E17" s="70" t="s">
        <v>122</v>
      </c>
      <c r="F17" s="70">
        <v>12</v>
      </c>
    </row>
    <row r="18" spans="2:6" x14ac:dyDescent="0.2">
      <c r="D18" s="72" t="s">
        <v>136</v>
      </c>
      <c r="E18" s="70" t="s">
        <v>122</v>
      </c>
      <c r="F18" s="70">
        <v>12</v>
      </c>
    </row>
    <row r="19" spans="2:6" x14ac:dyDescent="0.2">
      <c r="D19" s="72" t="s">
        <v>136</v>
      </c>
      <c r="E19" s="70" t="s">
        <v>122</v>
      </c>
      <c r="F19" s="70">
        <v>12</v>
      </c>
    </row>
    <row r="22" spans="2:6" x14ac:dyDescent="0.2">
      <c r="B22" t="str">
        <f>+"Del 1 de "&amp;C8&amp;" al "&amp;C14&amp;" de "&amp;C9&amp;" del "&amp;B6</f>
        <v>Del 1 de Enero al 30 de Junio del 2024</v>
      </c>
    </row>
  </sheetData>
  <phoneticPr fontId="2" type="noConversion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D6:F8"/>
  <sheetViews>
    <sheetView workbookViewId="0">
      <selection activeCell="E8" sqref="E8"/>
    </sheetView>
  </sheetViews>
  <sheetFormatPr baseColWidth="10" defaultColWidth="9.1640625" defaultRowHeight="11.25" x14ac:dyDescent="0.2"/>
  <cols>
    <col min="4" max="4" width="40.33203125" bestFit="1" customWidth="1"/>
    <col min="5" max="5" width="15.33203125" bestFit="1" customWidth="1"/>
  </cols>
  <sheetData>
    <row r="6" spans="4:6" ht="12.75" x14ac:dyDescent="0.2">
      <c r="D6" s="16" t="s">
        <v>2</v>
      </c>
      <c r="E6" s="16"/>
      <c r="F6" s="16"/>
    </row>
    <row r="7" spans="4:6" x14ac:dyDescent="0.2">
      <c r="D7" s="19" t="s">
        <v>19</v>
      </c>
      <c r="E7" s="66" t="s">
        <v>106</v>
      </c>
      <c r="F7" s="66" t="s">
        <v>107</v>
      </c>
    </row>
    <row r="8" spans="4:6" x14ac:dyDescent="0.2">
      <c r="D8" s="66" t="s">
        <v>108</v>
      </c>
      <c r="E8" s="21">
        <v>1332014663.8499999</v>
      </c>
      <c r="F8" s="69">
        <v>0</v>
      </c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autoPageBreaks="0"/>
  </sheetPr>
  <dimension ref="A1:S55"/>
  <sheetViews>
    <sheetView showGridLines="0" topLeftCell="A12" workbookViewId="0">
      <selection activeCell="L39" sqref="L39"/>
    </sheetView>
  </sheetViews>
  <sheetFormatPr baseColWidth="10" defaultColWidth="9.33203125" defaultRowHeight="11.25" x14ac:dyDescent="0.2"/>
  <cols>
    <col min="1" max="1" width="3.1640625" customWidth="1"/>
    <col min="2" max="2" width="1.33203125" customWidth="1"/>
    <col min="3" max="3" width="19" hidden="1" customWidth="1"/>
    <col min="4" max="4" width="15.33203125" hidden="1" customWidth="1"/>
    <col min="5" max="5" width="8.83203125" hidden="1" customWidth="1"/>
    <col min="6" max="6" width="8.83203125" customWidth="1"/>
    <col min="7" max="7" width="58.1640625" bestFit="1" customWidth="1"/>
    <col min="8" max="10" width="17" customWidth="1"/>
    <col min="11" max="11" width="11.6640625" customWidth="1"/>
    <col min="12" max="13" width="17" customWidth="1"/>
    <col min="14" max="14" width="9.33203125" customWidth="1"/>
    <col min="15" max="15" width="17.5" bestFit="1" customWidth="1"/>
    <col min="16" max="32" width="9.33203125" customWidth="1"/>
    <col min="33" max="33" width="15.5" bestFit="1" customWidth="1"/>
  </cols>
  <sheetData>
    <row r="1" spans="1:19" ht="24" customHeight="1" x14ac:dyDescent="0.2">
      <c r="E1" s="11"/>
      <c r="F1" s="18" t="s">
        <v>6</v>
      </c>
    </row>
    <row r="2" spans="1:19" s="6" customFormat="1" ht="33.75" customHeight="1" x14ac:dyDescent="0.2">
      <c r="D2" s="7"/>
      <c r="E2" s="7"/>
      <c r="F2" s="7"/>
      <c r="G2" s="7"/>
      <c r="H2" s="15" t="s">
        <v>9</v>
      </c>
      <c r="I2" s="17" t="s">
        <v>10</v>
      </c>
      <c r="J2" s="7"/>
      <c r="K2" s="15" t="s">
        <v>30</v>
      </c>
      <c r="L2" s="17" t="s">
        <v>141</v>
      </c>
      <c r="M2" s="7"/>
      <c r="N2" s="7"/>
      <c r="O2" s="7"/>
      <c r="P2" s="7"/>
      <c r="Q2" s="7"/>
      <c r="R2" s="7"/>
      <c r="S2" s="7"/>
    </row>
    <row r="3" spans="1:19" s="6" customFormat="1" ht="18" customHeight="1" x14ac:dyDescent="0.2">
      <c r="A3" s="8"/>
    </row>
    <row r="5" spans="1:19" ht="12.75" hidden="1" x14ac:dyDescent="0.2">
      <c r="G5" s="9" t="s">
        <v>1</v>
      </c>
      <c r="H5" s="4"/>
      <c r="I5" s="4"/>
      <c r="J5" s="4"/>
      <c r="K5" s="5"/>
    </row>
    <row r="6" spans="1:19" hidden="1" x14ac:dyDescent="0.2">
      <c r="C6" s="2"/>
      <c r="D6" s="2"/>
      <c r="E6" s="1"/>
      <c r="F6" s="1"/>
      <c r="G6" s="44" t="s">
        <v>9</v>
      </c>
      <c r="H6" s="43" t="s">
        <v>10</v>
      </c>
      <c r="I6" s="12"/>
      <c r="J6" s="42" t="s">
        <v>17</v>
      </c>
      <c r="K6" s="38" t="s">
        <v>144</v>
      </c>
    </row>
    <row r="7" spans="1:19" hidden="1" x14ac:dyDescent="0.2">
      <c r="C7" s="2"/>
      <c r="D7" s="2"/>
      <c r="E7" s="1"/>
      <c r="F7" s="1"/>
      <c r="G7" s="41" t="s">
        <v>14</v>
      </c>
      <c r="H7" s="30" t="s">
        <v>143</v>
      </c>
      <c r="I7" s="13"/>
      <c r="J7" s="34" t="s">
        <v>11</v>
      </c>
      <c r="K7" s="32" t="s">
        <v>140</v>
      </c>
    </row>
    <row r="8" spans="1:19" hidden="1" x14ac:dyDescent="0.2">
      <c r="C8" s="2"/>
      <c r="D8" s="2"/>
      <c r="E8" s="1"/>
      <c r="F8" s="1"/>
      <c r="G8" s="41" t="s">
        <v>8</v>
      </c>
      <c r="H8" s="30" t="s">
        <v>109</v>
      </c>
      <c r="I8" s="13"/>
      <c r="J8" s="34" t="s">
        <v>31</v>
      </c>
      <c r="K8" s="32" t="s">
        <v>146</v>
      </c>
    </row>
    <row r="9" spans="1:19" hidden="1" x14ac:dyDescent="0.2">
      <c r="C9" s="2"/>
      <c r="D9" s="2"/>
      <c r="E9" s="1"/>
      <c r="F9" s="1"/>
      <c r="G9" s="41" t="s">
        <v>15</v>
      </c>
      <c r="H9" s="30" t="s">
        <v>16</v>
      </c>
      <c r="I9" s="13"/>
      <c r="J9" s="34" t="s">
        <v>30</v>
      </c>
      <c r="K9" s="32" t="s">
        <v>141</v>
      </c>
    </row>
    <row r="10" spans="1:19" hidden="1" x14ac:dyDescent="0.2">
      <c r="C10" s="2"/>
      <c r="E10" s="1"/>
      <c r="F10" s="1"/>
      <c r="G10" s="41" t="s">
        <v>12</v>
      </c>
      <c r="H10" s="30" t="s">
        <v>13</v>
      </c>
      <c r="I10" s="13"/>
      <c r="J10" s="34" t="s">
        <v>7</v>
      </c>
      <c r="K10" s="32" t="s">
        <v>138</v>
      </c>
    </row>
    <row r="11" spans="1:19" hidden="1" x14ac:dyDescent="0.2">
      <c r="D11" s="2"/>
      <c r="E11" s="1"/>
      <c r="F11" s="1"/>
      <c r="G11" s="40" t="s">
        <v>5</v>
      </c>
      <c r="H11" s="36" t="s">
        <v>6</v>
      </c>
      <c r="I11" s="14"/>
      <c r="J11" s="35" t="s">
        <v>7</v>
      </c>
      <c r="K11" s="39" t="s">
        <v>139</v>
      </c>
    </row>
    <row r="14" spans="1:19" ht="12.75" x14ac:dyDescent="0.2">
      <c r="C14" s="16" t="s">
        <v>4</v>
      </c>
      <c r="D14" s="16"/>
      <c r="G14" s="16" t="s">
        <v>2</v>
      </c>
      <c r="H14" s="16"/>
      <c r="I14" s="16"/>
      <c r="J14" s="16"/>
      <c r="K14" s="16"/>
      <c r="L14" s="16"/>
      <c r="M14" s="16"/>
    </row>
    <row r="15" spans="1:19" x14ac:dyDescent="0.2">
      <c r="C15" s="26" t="s">
        <v>18</v>
      </c>
      <c r="D15" s="26" t="s">
        <v>19</v>
      </c>
      <c r="G15" s="19" t="s">
        <v>19</v>
      </c>
      <c r="H15" s="20" t="s">
        <v>32</v>
      </c>
      <c r="I15" s="20" t="s">
        <v>33</v>
      </c>
      <c r="J15" s="20" t="s">
        <v>34</v>
      </c>
      <c r="K15" s="20" t="s">
        <v>35</v>
      </c>
      <c r="L15" s="20" t="s">
        <v>36</v>
      </c>
      <c r="M15" s="20" t="s">
        <v>37</v>
      </c>
    </row>
    <row r="16" spans="1:19" x14ac:dyDescent="0.2">
      <c r="C16" s="27" t="s">
        <v>20</v>
      </c>
      <c r="D16" s="27" t="s">
        <v>19</v>
      </c>
      <c r="G16" s="24" t="s">
        <v>38</v>
      </c>
      <c r="H16" s="23"/>
      <c r="I16" s="21">
        <v>-33619095411.209999</v>
      </c>
      <c r="J16" s="21">
        <v>-29433173034.66</v>
      </c>
      <c r="K16" s="22">
        <v>0</v>
      </c>
      <c r="L16" s="21">
        <v>33681837595.619999</v>
      </c>
      <c r="M16" s="21">
        <v>29495983050.43</v>
      </c>
    </row>
    <row r="17" spans="3:15" x14ac:dyDescent="0.2">
      <c r="C17" s="27" t="s">
        <v>21</v>
      </c>
      <c r="D17" s="27" t="s">
        <v>19</v>
      </c>
      <c r="G17" s="25" t="s">
        <v>39</v>
      </c>
      <c r="H17" s="23"/>
      <c r="I17" s="21">
        <v>-16072248654.83</v>
      </c>
      <c r="J17" s="21">
        <v>-11886326278.280001</v>
      </c>
      <c r="K17" s="22">
        <v>0</v>
      </c>
      <c r="L17" s="21">
        <v>16134990839.24</v>
      </c>
      <c r="M17" s="21">
        <v>11949136294.049999</v>
      </c>
    </row>
    <row r="18" spans="3:15" x14ac:dyDescent="0.2">
      <c r="C18" s="27" t="s">
        <v>22</v>
      </c>
      <c r="D18" s="27" t="s">
        <v>19</v>
      </c>
      <c r="G18" s="25" t="s">
        <v>40</v>
      </c>
      <c r="H18" s="23"/>
      <c r="I18" s="21">
        <v>-17546846756.380001</v>
      </c>
      <c r="J18" s="21">
        <v>-17546846756.380001</v>
      </c>
      <c r="K18" s="22">
        <v>0</v>
      </c>
      <c r="L18" s="21">
        <v>17546846756.380001</v>
      </c>
      <c r="M18" s="21">
        <v>17546846756.380001</v>
      </c>
    </row>
    <row r="19" spans="3:15" x14ac:dyDescent="0.2">
      <c r="C19" s="27" t="s">
        <v>23</v>
      </c>
      <c r="D19" s="27" t="s">
        <v>19</v>
      </c>
      <c r="G19" s="25" t="s">
        <v>41</v>
      </c>
      <c r="H19" s="21">
        <v>-127515308</v>
      </c>
      <c r="I19" s="21">
        <v>-29495268.859999999</v>
      </c>
      <c r="J19" s="21">
        <v>-36793177.219999999</v>
      </c>
      <c r="K19" s="22">
        <v>0</v>
      </c>
      <c r="L19" s="21">
        <v>36793177.219999999</v>
      </c>
      <c r="M19" s="21">
        <v>36793177.219999999</v>
      </c>
      <c r="O19" s="67"/>
    </row>
    <row r="20" spans="3:15" x14ac:dyDescent="0.2">
      <c r="C20" s="27" t="s">
        <v>103</v>
      </c>
      <c r="D20" s="27" t="s">
        <v>19</v>
      </c>
      <c r="G20" s="24" t="s">
        <v>42</v>
      </c>
      <c r="H20" s="21">
        <v>95344463017</v>
      </c>
      <c r="I20" s="21">
        <v>34172782647.25</v>
      </c>
      <c r="J20" s="21">
        <v>31836050899.529999</v>
      </c>
      <c r="K20" s="22">
        <v>0</v>
      </c>
      <c r="L20" s="21">
        <v>-33522329742.880001</v>
      </c>
      <c r="M20" s="21">
        <v>-31836050899.529999</v>
      </c>
    </row>
    <row r="21" spans="3:15" x14ac:dyDescent="0.2">
      <c r="C21" s="27" t="s">
        <v>104</v>
      </c>
      <c r="D21" s="27" t="s">
        <v>19</v>
      </c>
      <c r="G21" s="25" t="s">
        <v>43</v>
      </c>
      <c r="H21" s="21">
        <v>47265246459</v>
      </c>
      <c r="I21" s="21">
        <v>17084745528.059999</v>
      </c>
      <c r="J21" s="21">
        <v>15086046127.35</v>
      </c>
      <c r="K21" s="22">
        <v>0</v>
      </c>
      <c r="L21" s="21">
        <v>-16570349633.34</v>
      </c>
      <c r="M21" s="21">
        <v>-15086046127.35</v>
      </c>
    </row>
    <row r="22" spans="3:15" x14ac:dyDescent="0.2">
      <c r="C22" s="27" t="s">
        <v>24</v>
      </c>
      <c r="D22" s="27" t="s">
        <v>19</v>
      </c>
      <c r="G22" s="25" t="s">
        <v>44</v>
      </c>
      <c r="H22" s="21">
        <v>48079216558</v>
      </c>
      <c r="I22" s="21">
        <v>17088037119.190001</v>
      </c>
      <c r="J22" s="21">
        <v>16750004772.18</v>
      </c>
      <c r="K22" s="22">
        <v>0</v>
      </c>
      <c r="L22" s="21">
        <v>-16951980109.540001</v>
      </c>
      <c r="M22" s="21">
        <v>-16750004772.18</v>
      </c>
    </row>
    <row r="23" spans="3:15" x14ac:dyDescent="0.2">
      <c r="C23" s="27" t="s">
        <v>25</v>
      </c>
      <c r="D23" s="27" t="s">
        <v>19</v>
      </c>
      <c r="G23" s="24" t="s">
        <v>45</v>
      </c>
      <c r="H23" s="22">
        <v>0</v>
      </c>
      <c r="I23" s="22">
        <v>0</v>
      </c>
      <c r="J23" s="22">
        <v>0</v>
      </c>
      <c r="K23" s="22">
        <v>0</v>
      </c>
      <c r="L23" s="22">
        <v>0</v>
      </c>
      <c r="M23" s="22">
        <v>0</v>
      </c>
    </row>
    <row r="24" spans="3:15" x14ac:dyDescent="0.2">
      <c r="C24" s="27" t="s">
        <v>26</v>
      </c>
      <c r="D24" s="27" t="s">
        <v>147</v>
      </c>
      <c r="G24" s="25" t="s">
        <v>46</v>
      </c>
      <c r="H24" s="22">
        <v>0</v>
      </c>
      <c r="I24" s="22">
        <v>0</v>
      </c>
      <c r="J24" s="22">
        <v>0</v>
      </c>
      <c r="K24" s="22">
        <v>0</v>
      </c>
      <c r="L24" s="22">
        <v>0</v>
      </c>
      <c r="M24" s="22">
        <v>0</v>
      </c>
    </row>
    <row r="25" spans="3:15" x14ac:dyDescent="0.2">
      <c r="C25" s="27" t="s">
        <v>27</v>
      </c>
      <c r="D25" s="27" t="s">
        <v>19</v>
      </c>
      <c r="G25" s="25" t="s">
        <v>47</v>
      </c>
      <c r="H25" s="22">
        <v>0</v>
      </c>
      <c r="I25" s="22">
        <v>0</v>
      </c>
      <c r="J25" s="22">
        <v>0</v>
      </c>
      <c r="K25" s="22">
        <v>0</v>
      </c>
      <c r="L25" s="22">
        <v>0</v>
      </c>
      <c r="M25" s="22">
        <v>0</v>
      </c>
      <c r="O25" s="67"/>
    </row>
    <row r="26" spans="3:15" x14ac:dyDescent="0.2">
      <c r="C26" s="27" t="s">
        <v>105</v>
      </c>
      <c r="D26" s="27" t="s">
        <v>19</v>
      </c>
      <c r="G26" s="24" t="s">
        <v>48</v>
      </c>
      <c r="H26" s="21">
        <v>-95344463017</v>
      </c>
      <c r="I26" s="21">
        <v>-67791878058.459999</v>
      </c>
      <c r="J26" s="21">
        <v>-61269223934.190002</v>
      </c>
      <c r="K26" s="22">
        <v>0</v>
      </c>
      <c r="L26" s="21">
        <v>67204167338.5</v>
      </c>
      <c r="M26" s="21">
        <v>61332033949.959999</v>
      </c>
    </row>
    <row r="27" spans="3:15" x14ac:dyDescent="0.2">
      <c r="C27" s="27" t="s">
        <v>15</v>
      </c>
      <c r="D27" s="27" t="s">
        <v>19</v>
      </c>
      <c r="G27" s="24" t="s">
        <v>49</v>
      </c>
      <c r="H27" s="21">
        <v>-95344463017</v>
      </c>
      <c r="I27" s="21">
        <v>-67791878058.459999</v>
      </c>
      <c r="J27" s="21">
        <v>-61269223934.190002</v>
      </c>
      <c r="K27" s="22">
        <v>0</v>
      </c>
      <c r="L27" s="21">
        <v>67204167338.5</v>
      </c>
      <c r="M27" s="21">
        <v>61332033949.959999</v>
      </c>
    </row>
    <row r="28" spans="3:15" x14ac:dyDescent="0.2">
      <c r="C28" s="27" t="s">
        <v>28</v>
      </c>
      <c r="D28" s="27" t="s">
        <v>19</v>
      </c>
      <c r="G28" s="24" t="s">
        <v>50</v>
      </c>
      <c r="H28" s="21">
        <v>-95344463017</v>
      </c>
      <c r="I28" s="21">
        <v>-67791878058.459999</v>
      </c>
      <c r="J28" s="21">
        <v>-61269223934.190002</v>
      </c>
      <c r="K28" s="22">
        <v>0</v>
      </c>
      <c r="L28" s="21">
        <v>67204167338.5</v>
      </c>
      <c r="M28" s="21">
        <v>61332033949.959999</v>
      </c>
    </row>
    <row r="29" spans="3:15" x14ac:dyDescent="0.2">
      <c r="C29" s="28" t="s">
        <v>29</v>
      </c>
      <c r="D29" s="28" t="s">
        <v>19</v>
      </c>
      <c r="G29" s="24" t="s">
        <v>51</v>
      </c>
      <c r="H29" s="21">
        <v>3322975963</v>
      </c>
      <c r="I29" s="21">
        <v>1044293876.58</v>
      </c>
      <c r="J29" s="21">
        <v>1047483559.8</v>
      </c>
      <c r="K29" s="22">
        <v>0</v>
      </c>
      <c r="L29" s="21">
        <v>-1047483559.8</v>
      </c>
      <c r="M29" s="21">
        <v>-1047483559.8</v>
      </c>
    </row>
    <row r="30" spans="3:15" x14ac:dyDescent="0.2">
      <c r="G30" s="25" t="s">
        <v>52</v>
      </c>
      <c r="H30" s="21">
        <v>729805537</v>
      </c>
      <c r="I30" s="21">
        <v>67753865.409999996</v>
      </c>
      <c r="J30" s="21">
        <v>67753865.409999996</v>
      </c>
      <c r="K30" s="22">
        <v>0</v>
      </c>
      <c r="L30" s="21">
        <v>-67753865.409999996</v>
      </c>
      <c r="M30" s="21">
        <v>-67753865.409999996</v>
      </c>
    </row>
    <row r="31" spans="3:15" x14ac:dyDescent="0.2">
      <c r="G31" s="25" t="s">
        <v>53</v>
      </c>
      <c r="H31" s="21">
        <v>2593170426</v>
      </c>
      <c r="I31" s="21">
        <v>976540011.16999996</v>
      </c>
      <c r="J31" s="21">
        <v>979729694.38999999</v>
      </c>
      <c r="K31" s="22">
        <v>0</v>
      </c>
      <c r="L31" s="21">
        <v>-979729694.38999999</v>
      </c>
      <c r="M31" s="21">
        <v>-979729694.38999999</v>
      </c>
    </row>
    <row r="32" spans="3:15" x14ac:dyDescent="0.2">
      <c r="G32" s="24" t="s">
        <v>54</v>
      </c>
      <c r="H32" s="21">
        <v>-92021487054</v>
      </c>
      <c r="I32" s="21">
        <v>-66747584181.879997</v>
      </c>
      <c r="J32" s="21">
        <v>-60221740374.389999</v>
      </c>
      <c r="K32" s="22">
        <v>0</v>
      </c>
      <c r="L32" s="21">
        <v>66156683778.699997</v>
      </c>
      <c r="M32" s="21">
        <v>60284550390.160004</v>
      </c>
    </row>
    <row r="33" spans="7:13" x14ac:dyDescent="0.2">
      <c r="G33" s="24" t="s">
        <v>55</v>
      </c>
      <c r="H33" s="23"/>
      <c r="I33" s="22">
        <v>0</v>
      </c>
      <c r="J33" s="22">
        <v>0</v>
      </c>
      <c r="K33" s="22">
        <v>0</v>
      </c>
      <c r="L33" s="22">
        <v>0</v>
      </c>
      <c r="M33" s="22">
        <v>0</v>
      </c>
    </row>
    <row r="34" spans="7:13" x14ac:dyDescent="0.2">
      <c r="G34" s="25" t="s">
        <v>56</v>
      </c>
      <c r="H34" s="23"/>
      <c r="I34" s="22">
        <v>0</v>
      </c>
      <c r="J34" s="22">
        <v>0</v>
      </c>
      <c r="K34" s="22">
        <v>0</v>
      </c>
      <c r="L34" s="22">
        <v>0</v>
      </c>
      <c r="M34" s="22">
        <v>0</v>
      </c>
    </row>
    <row r="35" spans="7:13" x14ac:dyDescent="0.2">
      <c r="G35" s="25" t="s">
        <v>57</v>
      </c>
      <c r="H35" s="23"/>
      <c r="I35" s="22">
        <v>0</v>
      </c>
      <c r="J35" s="22">
        <v>0</v>
      </c>
      <c r="K35" s="22">
        <v>0</v>
      </c>
      <c r="L35" s="22">
        <v>0</v>
      </c>
      <c r="M35" s="22">
        <v>0</v>
      </c>
    </row>
    <row r="36" spans="7:13" x14ac:dyDescent="0.2">
      <c r="G36" s="24" t="s">
        <v>58</v>
      </c>
      <c r="H36" s="21">
        <v>127515308</v>
      </c>
      <c r="I36" s="21">
        <v>29495268.859999999</v>
      </c>
      <c r="J36" s="21">
        <v>36793177.219999999</v>
      </c>
      <c r="K36" s="22">
        <v>0</v>
      </c>
      <c r="L36" s="21">
        <v>-36793177.219999999</v>
      </c>
      <c r="M36" s="21">
        <v>-36793177.219999999</v>
      </c>
    </row>
    <row r="37" spans="7:13" x14ac:dyDescent="0.2">
      <c r="G37" s="25" t="s">
        <v>59</v>
      </c>
      <c r="H37" s="23"/>
      <c r="I37" s="22">
        <v>0</v>
      </c>
      <c r="J37" s="22">
        <v>0</v>
      </c>
      <c r="K37" s="22">
        <v>0</v>
      </c>
      <c r="L37" s="22">
        <v>0</v>
      </c>
      <c r="M37" s="22">
        <v>0</v>
      </c>
    </row>
    <row r="38" spans="7:13" x14ac:dyDescent="0.2">
      <c r="G38" s="25" t="s">
        <v>60</v>
      </c>
      <c r="H38" s="21">
        <v>127515308</v>
      </c>
      <c r="I38" s="21">
        <v>29495268.859999999</v>
      </c>
      <c r="J38" s="21">
        <v>36793177.219999999</v>
      </c>
      <c r="K38" s="22">
        <v>0</v>
      </c>
      <c r="L38" s="21">
        <v>-36793177.219999999</v>
      </c>
      <c r="M38" s="21">
        <v>-36793177.219999999</v>
      </c>
    </row>
    <row r="39" spans="7:13" x14ac:dyDescent="0.2">
      <c r="G39" s="24" t="s">
        <v>61</v>
      </c>
      <c r="H39" s="21">
        <v>-127515308</v>
      </c>
      <c r="I39" s="21">
        <v>-29495268.859999999</v>
      </c>
      <c r="J39" s="21">
        <v>-36793177.219999999</v>
      </c>
      <c r="K39" s="22">
        <v>0</v>
      </c>
      <c r="L39" s="21">
        <v>36793177.219999999</v>
      </c>
      <c r="M39" s="21">
        <v>36793177.219999999</v>
      </c>
    </row>
    <row r="40" spans="7:13" x14ac:dyDescent="0.2">
      <c r="G40" s="24" t="s">
        <v>62</v>
      </c>
      <c r="H40" s="23"/>
      <c r="I40" s="21">
        <v>-16072248654.83</v>
      </c>
      <c r="J40" s="21">
        <v>-11886326278.280001</v>
      </c>
      <c r="K40" s="22">
        <v>0</v>
      </c>
      <c r="L40" s="21">
        <v>16134990839.24</v>
      </c>
      <c r="M40" s="21">
        <v>11949136294.049999</v>
      </c>
    </row>
    <row r="41" spans="7:13" x14ac:dyDescent="0.2">
      <c r="G41" s="24" t="s">
        <v>63</v>
      </c>
      <c r="H41" s="23"/>
      <c r="I41" s="22">
        <v>0</v>
      </c>
      <c r="J41" s="22">
        <v>0</v>
      </c>
      <c r="K41" s="22">
        <v>0</v>
      </c>
      <c r="L41" s="22">
        <v>0</v>
      </c>
      <c r="M41" s="22">
        <v>0</v>
      </c>
    </row>
    <row r="42" spans="7:13" x14ac:dyDescent="0.2">
      <c r="G42" s="25" t="s">
        <v>56</v>
      </c>
      <c r="H42" s="23"/>
      <c r="I42" s="22">
        <v>0</v>
      </c>
      <c r="J42" s="22">
        <v>0</v>
      </c>
      <c r="K42" s="22">
        <v>0</v>
      </c>
      <c r="L42" s="22">
        <v>0</v>
      </c>
      <c r="M42" s="22">
        <v>0</v>
      </c>
    </row>
    <row r="43" spans="7:13" x14ac:dyDescent="0.2">
      <c r="G43" s="25" t="s">
        <v>59</v>
      </c>
      <c r="H43" s="23"/>
      <c r="I43" s="22">
        <v>0</v>
      </c>
      <c r="J43" s="22">
        <v>0</v>
      </c>
      <c r="K43" s="22">
        <v>0</v>
      </c>
      <c r="L43" s="22">
        <v>0</v>
      </c>
      <c r="M43" s="22">
        <v>0</v>
      </c>
    </row>
    <row r="44" spans="7:13" x14ac:dyDescent="0.2">
      <c r="G44" s="24" t="s">
        <v>64</v>
      </c>
      <c r="H44" s="21">
        <v>47265246459</v>
      </c>
      <c r="I44" s="21">
        <v>17084745528.059999</v>
      </c>
      <c r="J44" s="21">
        <v>15086046127.35</v>
      </c>
      <c r="K44" s="22">
        <v>0</v>
      </c>
      <c r="L44" s="21">
        <v>-16570349633.34</v>
      </c>
      <c r="M44" s="21">
        <v>-15086046127.35</v>
      </c>
    </row>
    <row r="45" spans="7:13" x14ac:dyDescent="0.2">
      <c r="G45" s="24" t="s">
        <v>65</v>
      </c>
      <c r="H45" s="22">
        <v>0</v>
      </c>
      <c r="I45" s="22">
        <v>0</v>
      </c>
      <c r="J45" s="22">
        <v>0</v>
      </c>
      <c r="K45" s="22">
        <v>0</v>
      </c>
      <c r="L45" s="22">
        <v>0</v>
      </c>
      <c r="M45" s="22">
        <v>0</v>
      </c>
    </row>
    <row r="46" spans="7:13" x14ac:dyDescent="0.2">
      <c r="G46" s="24" t="s">
        <v>66</v>
      </c>
      <c r="H46" s="21">
        <v>-47265246459</v>
      </c>
      <c r="I46" s="21">
        <v>-33156994182.889999</v>
      </c>
      <c r="J46" s="21">
        <v>-26972372405.630001</v>
      </c>
      <c r="K46" s="22">
        <v>0</v>
      </c>
      <c r="L46" s="21">
        <v>32705340472.580002</v>
      </c>
      <c r="M46" s="21">
        <v>27035182421.400002</v>
      </c>
    </row>
    <row r="47" spans="7:13" x14ac:dyDescent="0.2">
      <c r="G47" s="24" t="s">
        <v>67</v>
      </c>
      <c r="H47" s="21">
        <v>-47265246459</v>
      </c>
      <c r="I47" s="21">
        <v>-33156994182.889999</v>
      </c>
      <c r="J47" s="21">
        <v>-26972372405.630001</v>
      </c>
      <c r="K47" s="22">
        <v>0</v>
      </c>
      <c r="L47" s="21">
        <v>32705340472.580002</v>
      </c>
      <c r="M47" s="21">
        <v>27035182421.400002</v>
      </c>
    </row>
    <row r="48" spans="7:13" x14ac:dyDescent="0.2">
      <c r="G48" s="24" t="s">
        <v>68</v>
      </c>
      <c r="H48" s="23"/>
      <c r="I48" s="21">
        <v>-17546846756.380001</v>
      </c>
      <c r="J48" s="21">
        <v>-17546846756.380001</v>
      </c>
      <c r="K48" s="22">
        <v>0</v>
      </c>
      <c r="L48" s="21">
        <v>17546846756.380001</v>
      </c>
      <c r="M48" s="21">
        <v>17546846756.380001</v>
      </c>
    </row>
    <row r="49" spans="7:13" x14ac:dyDescent="0.2">
      <c r="G49" s="24" t="s">
        <v>69</v>
      </c>
      <c r="H49" s="21">
        <v>-127515308</v>
      </c>
      <c r="I49" s="21">
        <v>-29495268.859999999</v>
      </c>
      <c r="J49" s="21">
        <v>-36793177.219999999</v>
      </c>
      <c r="K49" s="22">
        <v>0</v>
      </c>
      <c r="L49" s="21">
        <v>36793177.219999999</v>
      </c>
      <c r="M49" s="21">
        <v>36793177.219999999</v>
      </c>
    </row>
    <row r="50" spans="7:13" x14ac:dyDescent="0.2">
      <c r="G50" s="25" t="s">
        <v>70</v>
      </c>
      <c r="H50" s="23"/>
      <c r="I50" s="22">
        <v>0</v>
      </c>
      <c r="J50" s="22">
        <v>0</v>
      </c>
      <c r="K50" s="22">
        <v>0</v>
      </c>
      <c r="L50" s="22">
        <v>0</v>
      </c>
      <c r="M50" s="22">
        <v>0</v>
      </c>
    </row>
    <row r="51" spans="7:13" x14ac:dyDescent="0.2">
      <c r="G51" s="25" t="s">
        <v>71</v>
      </c>
      <c r="H51" s="21">
        <v>127515308</v>
      </c>
      <c r="I51" s="21">
        <v>29495268.859999999</v>
      </c>
      <c r="J51" s="21">
        <v>36793177.219999999</v>
      </c>
      <c r="K51" s="22">
        <v>0</v>
      </c>
      <c r="L51" s="21">
        <v>-36793177.219999999</v>
      </c>
      <c r="M51" s="21">
        <v>-36793177.219999999</v>
      </c>
    </row>
    <row r="52" spans="7:13" x14ac:dyDescent="0.2">
      <c r="G52" s="24" t="s">
        <v>72</v>
      </c>
      <c r="H52" s="21">
        <v>48079216558</v>
      </c>
      <c r="I52" s="21">
        <v>17088037119.190001</v>
      </c>
      <c r="J52" s="21">
        <v>16750004772.18</v>
      </c>
      <c r="K52" s="22">
        <v>0</v>
      </c>
      <c r="L52" s="21">
        <v>-16951980109.540001</v>
      </c>
      <c r="M52" s="21">
        <v>-16750004772.18</v>
      </c>
    </row>
    <row r="53" spans="7:13" x14ac:dyDescent="0.2">
      <c r="G53" s="24" t="s">
        <v>73</v>
      </c>
      <c r="H53" s="22">
        <v>0</v>
      </c>
      <c r="I53" s="22">
        <v>0</v>
      </c>
      <c r="J53" s="22">
        <v>0</v>
      </c>
      <c r="K53" s="22">
        <v>0</v>
      </c>
      <c r="L53" s="22">
        <v>0</v>
      </c>
      <c r="M53" s="22">
        <v>0</v>
      </c>
    </row>
    <row r="54" spans="7:13" x14ac:dyDescent="0.2">
      <c r="G54" s="24" t="s">
        <v>74</v>
      </c>
      <c r="H54" s="21">
        <v>-48206731866</v>
      </c>
      <c r="I54" s="21">
        <v>-34664379144.43</v>
      </c>
      <c r="J54" s="21">
        <v>-34333644705.779999</v>
      </c>
      <c r="K54" s="22">
        <v>0</v>
      </c>
      <c r="L54" s="21">
        <v>34535620043.139999</v>
      </c>
      <c r="M54" s="21">
        <v>34333644705.779999</v>
      </c>
    </row>
    <row r="55" spans="7:13" x14ac:dyDescent="0.2">
      <c r="G55" s="24" t="s">
        <v>75</v>
      </c>
      <c r="H55" s="21">
        <v>-48079216558</v>
      </c>
      <c r="I55" s="21">
        <v>-34634883875.57</v>
      </c>
      <c r="J55" s="21">
        <v>-34296851528.560001</v>
      </c>
      <c r="K55" s="22">
        <v>0</v>
      </c>
      <c r="L55" s="21">
        <v>34498826865.919998</v>
      </c>
      <c r="M55" s="21">
        <v>34296851528.560001</v>
      </c>
    </row>
  </sheetData>
  <phoneticPr fontId="2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C1:L48"/>
  <sheetViews>
    <sheetView showGridLines="0" workbookViewId="0">
      <selection activeCell="A2" sqref="A2"/>
    </sheetView>
  </sheetViews>
  <sheetFormatPr baseColWidth="10" defaultColWidth="9.33203125" defaultRowHeight="11.25" x14ac:dyDescent="0.2"/>
  <cols>
    <col min="1" max="1" width="3.1640625" customWidth="1"/>
    <col min="2" max="2" width="1.33203125" customWidth="1"/>
    <col min="3" max="3" width="19" hidden="1" customWidth="1"/>
    <col min="4" max="4" width="15.33203125" hidden="1" customWidth="1"/>
    <col min="5" max="5" width="8.83203125" hidden="1" customWidth="1"/>
    <col min="6" max="6" width="8.83203125" customWidth="1"/>
    <col min="7" max="11" width="21.83203125" customWidth="1"/>
  </cols>
  <sheetData>
    <row r="1" spans="3:12" ht="24" customHeight="1" x14ac:dyDescent="0.3">
      <c r="H1" s="3" t="s">
        <v>0</v>
      </c>
    </row>
    <row r="2" spans="3:12" s="7" customFormat="1" ht="33.75" customHeight="1" x14ac:dyDescent="0.2">
      <c r="H2" s="15" t="s">
        <v>9</v>
      </c>
      <c r="I2" s="17" t="s">
        <v>10</v>
      </c>
      <c r="K2" s="15" t="s">
        <v>7</v>
      </c>
      <c r="L2" s="17" t="s">
        <v>139</v>
      </c>
    </row>
    <row r="3" spans="3:12" s="6" customFormat="1" ht="18" customHeight="1" x14ac:dyDescent="0.2"/>
    <row r="5" spans="3:12" ht="12.75" hidden="1" x14ac:dyDescent="0.2">
      <c r="G5" s="9" t="s">
        <v>1</v>
      </c>
      <c r="H5" s="4"/>
      <c r="I5" s="4"/>
      <c r="J5" s="4"/>
      <c r="K5" s="5"/>
    </row>
    <row r="6" spans="3:12" hidden="1" x14ac:dyDescent="0.2">
      <c r="G6" s="44" t="s">
        <v>9</v>
      </c>
      <c r="H6" s="43" t="s">
        <v>10</v>
      </c>
      <c r="I6" s="12"/>
      <c r="J6" s="42" t="s">
        <v>17</v>
      </c>
      <c r="K6" s="38" t="s">
        <v>144</v>
      </c>
    </row>
    <row r="7" spans="3:12" hidden="1" x14ac:dyDescent="0.2">
      <c r="G7" s="41" t="s">
        <v>14</v>
      </c>
      <c r="H7" s="30" t="s">
        <v>143</v>
      </c>
      <c r="I7" s="13"/>
      <c r="J7" s="34" t="s">
        <v>11</v>
      </c>
      <c r="K7" s="32" t="s">
        <v>140</v>
      </c>
    </row>
    <row r="8" spans="3:12" hidden="1" x14ac:dyDescent="0.2">
      <c r="G8" s="41" t="s">
        <v>8</v>
      </c>
      <c r="H8" s="30" t="s">
        <v>109</v>
      </c>
      <c r="I8" s="13"/>
      <c r="J8" s="34" t="s">
        <v>31</v>
      </c>
      <c r="K8" s="32" t="s">
        <v>146</v>
      </c>
    </row>
    <row r="9" spans="3:12" hidden="1" x14ac:dyDescent="0.2">
      <c r="G9" s="41" t="s">
        <v>15</v>
      </c>
      <c r="H9" s="30" t="s">
        <v>16</v>
      </c>
      <c r="I9" s="13"/>
      <c r="J9" s="34" t="s">
        <v>30</v>
      </c>
      <c r="K9" s="32" t="s">
        <v>141</v>
      </c>
    </row>
    <row r="10" spans="3:12" hidden="1" x14ac:dyDescent="0.2">
      <c r="G10" s="41" t="s">
        <v>12</v>
      </c>
      <c r="H10" s="30" t="s">
        <v>13</v>
      </c>
      <c r="I10" s="13"/>
      <c r="J10" s="34" t="s">
        <v>7</v>
      </c>
      <c r="K10" s="32" t="s">
        <v>138</v>
      </c>
    </row>
    <row r="11" spans="3:12" hidden="1" x14ac:dyDescent="0.2">
      <c r="G11" s="40" t="s">
        <v>5</v>
      </c>
      <c r="H11" s="36" t="s">
        <v>6</v>
      </c>
      <c r="I11" s="14"/>
      <c r="J11" s="35" t="s">
        <v>7</v>
      </c>
      <c r="K11" s="39" t="s">
        <v>139</v>
      </c>
    </row>
    <row r="14" spans="3:12" ht="12.75" x14ac:dyDescent="0.2">
      <c r="C14" s="16" t="s">
        <v>4</v>
      </c>
      <c r="D14" s="16"/>
      <c r="F14" t="s">
        <v>3</v>
      </c>
    </row>
    <row r="15" spans="3:12" x14ac:dyDescent="0.2">
      <c r="C15" s="26" t="s">
        <v>18</v>
      </c>
      <c r="D15" s="26" t="s">
        <v>19</v>
      </c>
      <c r="F15" t="s">
        <v>3</v>
      </c>
    </row>
    <row r="16" spans="3:12" x14ac:dyDescent="0.2">
      <c r="C16" s="27" t="s">
        <v>20</v>
      </c>
      <c r="D16" s="27" t="s">
        <v>19</v>
      </c>
      <c r="F16" t="s">
        <v>3</v>
      </c>
    </row>
    <row r="17" spans="3:6" x14ac:dyDescent="0.2">
      <c r="C17" s="27" t="s">
        <v>21</v>
      </c>
      <c r="D17" s="27" t="s">
        <v>19</v>
      </c>
      <c r="F17" t="s">
        <v>3</v>
      </c>
    </row>
    <row r="18" spans="3:6" x14ac:dyDescent="0.2">
      <c r="C18" s="27" t="s">
        <v>22</v>
      </c>
      <c r="D18" s="27" t="s">
        <v>19</v>
      </c>
      <c r="F18" t="s">
        <v>3</v>
      </c>
    </row>
    <row r="19" spans="3:6" x14ac:dyDescent="0.2">
      <c r="C19" s="27" t="s">
        <v>23</v>
      </c>
      <c r="D19" s="27" t="s">
        <v>19</v>
      </c>
      <c r="F19" t="s">
        <v>3</v>
      </c>
    </row>
    <row r="20" spans="3:6" x14ac:dyDescent="0.2">
      <c r="C20" s="27" t="s">
        <v>103</v>
      </c>
      <c r="D20" s="27" t="s">
        <v>19</v>
      </c>
      <c r="F20" t="s">
        <v>3</v>
      </c>
    </row>
    <row r="21" spans="3:6" x14ac:dyDescent="0.2">
      <c r="C21" s="27" t="s">
        <v>104</v>
      </c>
      <c r="D21" s="27" t="s">
        <v>19</v>
      </c>
      <c r="F21" t="s">
        <v>3</v>
      </c>
    </row>
    <row r="22" spans="3:6" x14ac:dyDescent="0.2">
      <c r="C22" s="27" t="s">
        <v>24</v>
      </c>
      <c r="D22" s="27" t="s">
        <v>19</v>
      </c>
      <c r="F22" t="s">
        <v>3</v>
      </c>
    </row>
    <row r="23" spans="3:6" x14ac:dyDescent="0.2">
      <c r="C23" s="27" t="s">
        <v>25</v>
      </c>
      <c r="D23" s="27" t="s">
        <v>19</v>
      </c>
      <c r="F23" t="s">
        <v>3</v>
      </c>
    </row>
    <row r="24" spans="3:6" x14ac:dyDescent="0.2">
      <c r="C24" s="27" t="s">
        <v>26</v>
      </c>
      <c r="D24" s="27" t="s">
        <v>147</v>
      </c>
      <c r="F24" t="s">
        <v>3</v>
      </c>
    </row>
    <row r="25" spans="3:6" x14ac:dyDescent="0.2">
      <c r="C25" s="27" t="s">
        <v>27</v>
      </c>
      <c r="D25" s="27" t="s">
        <v>19</v>
      </c>
      <c r="F25" t="s">
        <v>3</v>
      </c>
    </row>
    <row r="26" spans="3:6" x14ac:dyDescent="0.2">
      <c r="C26" s="27" t="s">
        <v>105</v>
      </c>
      <c r="D26" s="27" t="s">
        <v>19</v>
      </c>
      <c r="F26" t="s">
        <v>3</v>
      </c>
    </row>
    <row r="27" spans="3:6" x14ac:dyDescent="0.2">
      <c r="C27" s="27" t="s">
        <v>15</v>
      </c>
      <c r="D27" s="27" t="s">
        <v>19</v>
      </c>
      <c r="F27" t="s">
        <v>3</v>
      </c>
    </row>
    <row r="28" spans="3:6" x14ac:dyDescent="0.2">
      <c r="C28" s="27" t="s">
        <v>28</v>
      </c>
      <c r="D28" s="27" t="s">
        <v>19</v>
      </c>
      <c r="F28" t="s">
        <v>3</v>
      </c>
    </row>
    <row r="29" spans="3:6" x14ac:dyDescent="0.2">
      <c r="C29" s="28" t="s">
        <v>29</v>
      </c>
      <c r="D29" s="28" t="s">
        <v>19</v>
      </c>
      <c r="F29" t="s">
        <v>3</v>
      </c>
    </row>
    <row r="30" spans="3:6" x14ac:dyDescent="0.2">
      <c r="F30" t="s">
        <v>3</v>
      </c>
    </row>
    <row r="31" spans="3:6" x14ac:dyDescent="0.2">
      <c r="F31" t="s">
        <v>3</v>
      </c>
    </row>
    <row r="32" spans="3:6" x14ac:dyDescent="0.2">
      <c r="F32" t="s">
        <v>3</v>
      </c>
    </row>
    <row r="33" spans="6:6" x14ac:dyDescent="0.2">
      <c r="F33" t="s">
        <v>3</v>
      </c>
    </row>
    <row r="34" spans="6:6" x14ac:dyDescent="0.2">
      <c r="F34" t="s">
        <v>3</v>
      </c>
    </row>
    <row r="35" spans="6:6" x14ac:dyDescent="0.2">
      <c r="F35" t="s">
        <v>3</v>
      </c>
    </row>
    <row r="36" spans="6:6" x14ac:dyDescent="0.2">
      <c r="F36" t="s">
        <v>3</v>
      </c>
    </row>
    <row r="37" spans="6:6" x14ac:dyDescent="0.2">
      <c r="F37" t="s">
        <v>3</v>
      </c>
    </row>
    <row r="38" spans="6:6" x14ac:dyDescent="0.2">
      <c r="F38" t="s">
        <v>3</v>
      </c>
    </row>
    <row r="39" spans="6:6" x14ac:dyDescent="0.2">
      <c r="F39" t="s">
        <v>3</v>
      </c>
    </row>
    <row r="40" spans="6:6" x14ac:dyDescent="0.2">
      <c r="F40" t="s">
        <v>3</v>
      </c>
    </row>
    <row r="41" spans="6:6" x14ac:dyDescent="0.2">
      <c r="F41" t="s">
        <v>3</v>
      </c>
    </row>
    <row r="42" spans="6:6" x14ac:dyDescent="0.2">
      <c r="F42" t="s">
        <v>3</v>
      </c>
    </row>
    <row r="43" spans="6:6" x14ac:dyDescent="0.2">
      <c r="F43" t="s">
        <v>3</v>
      </c>
    </row>
    <row r="44" spans="6:6" x14ac:dyDescent="0.2">
      <c r="F44" t="s">
        <v>3</v>
      </c>
    </row>
    <row r="45" spans="6:6" x14ac:dyDescent="0.2">
      <c r="F45" t="s">
        <v>3</v>
      </c>
    </row>
    <row r="46" spans="6:6" x14ac:dyDescent="0.2">
      <c r="F46" t="s">
        <v>3</v>
      </c>
    </row>
    <row r="47" spans="6:6" x14ac:dyDescent="0.2">
      <c r="F47" t="s">
        <v>3</v>
      </c>
    </row>
    <row r="48" spans="6:6" x14ac:dyDescent="0.2">
      <c r="F48" t="s">
        <v>3</v>
      </c>
    </row>
  </sheetData>
  <phoneticPr fontId="2" type="noConversion"/>
  <pageMargins left="0.75" right="0.75" top="1" bottom="1" header="0.5" footer="0.5"/>
  <pageSetup paperSize="9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p p l i c a t i o n   x m l n s = " h t t p : / / w w w . s a p . c o m / i p / b i / b e x a n a l y z e r / e x c e l / a p p l i c a t i o n " > H 4 s I A A A A A A A E A O 1 9 W 2 / j u L b m + w D z H 4 y a w q A P e n c i y f c 6 L m / o Q l 1 s 3 S x R s u y D A 8 O d c n d n 7 1 R S J 0 l 1 9 z 5 P 8 x / m d 8 z D Y N 7 m d f + T + S V D S r Z j O 7 I t K n J V 4 s U C K h E Z i R I X y W 9 d u L h W 7 6 9 / f r 6 p / b 6 4 f 7 i + u / 3 4 T r w Q 3 t U W t 1 d 3 n 6 5 v f / 3 4 7 u v j L z + J r X d / 7 f d 8 2 U A 1 c u v t w 4 c / H 6 4 / v v v t 8 f H L h 8 v L P / 7 4 4 + K P + s X d / a + X k i C I l 4 l j h 1 e / L T 7 P f 7 q + f X i c 3 1 4 t 3 q 2 f + n T 8 q X f Z i 1 y v L / Q u l 1 e 9 G A W h 5 b l 9 s X e 5 u u w F K L b S K 3 L f + r q n o V A N L B / T Q u O i p s x v 6 B f U / P v F w 9 c v X x f k g + 6 v 7 3 q X m 7 f 1 9 M B z M X K 1 2 b L t m e X q X r / d F o Q L Q o w L S W y 3 e 5 f 5 N / X w T J O x 7 A d e b G k o I F 8 V B r M w 2 a l 0 Z Q f 1 a d V s V T c j P U l r S T d G E Q o x + X L L I a U g m S V 2 O E s L l q c M X K c v C J 6 E R 5 L X n L Y 1 P 1 R C V Z s k 8 Q Q l q H e 5 v C O 9 E y e 4 d t n v h Z E j K z a i l 1 Y 4 C 3 E Q q T g K U D 8 h d 2 + W e 3 J i h f 1 J 7 z L 9 3 f O 9 0 M L k V Q L 5 s O y 6 p 5 p y b M 9 Q 1 m x W w B s F e u F 6 G p p l H 5 H W R 0 6 U 1 v s 2 i t H y D v J B Y T 8 i 3 c 2 u 0 m / 1 g 9 D N v h Y H e G b H N n l z 7 3 J d 6 J n B Z C a r 2 I r T 7 9 4 o 9 U w L Z e 9 a D g O 9 J J R F 2 E u b m + G J n 1 2 Q t 2 Q X m h V k F 8 j G k a W J m w W J F s z 1 U + b 6 M X P 9 n L n 1 o L n 9 5 G Y / N W R p l I D p P 9 r d t K K n e m T O u E E / q 1 2 V a D W W L T e c D S c 6 f d 6 w Q u z T q Z x d 0 L K M c W B l n c 1 6 P w u R j d R 0 z h K q P K t b 3 U X f Y e E l b S j t 0 l H K B l X K q L l R k 1 F U t 2 W D v v 2 p s C L w 6 i + b x S X F V 3 / a K P X I T 7 x s m f x l o 5 T 9 J d z 5 W 7 j z 1 + V A L E v L I Z B t J O v k k 0 N / s 6 S a 6 U j 6 n k p / Z 6 N y a K 0 s 7 6 B t G 1 K / t v o n 1 a T 0 W 0 h d D 5 s D v H y 9 0 a A X O B 3 f k F 4 6 c p K V 6 L c / F X q O 5 W 7 U r w u U 8 O F q A E i v U F a w U E i / M i U 0 v e q F h K 7 p m x I c m r q 9 v H S 0 9 a V t Z J d B S N a A i s J w 5 p D B S 7 u + G v l 1 j Y M c h W D L z n 3 k V Q E h Z f o B G i K z z p 6 R Z 9 Z P r 2 4 h s y e b g U 8 F A q y b e F Q U n M Z i I E w q A K e E g 9 P 3 B y f a x 6 0 y I 1 R t 1 H F g y l 0 n e 4 C p z o H p R c C k O g 6 e W R g 5 h 5 C I z u 7 V 5 R Y k p Q O a Z N + 2 h p / 6 N 4 M f u h 6 e C s e R a E m r P e i z s f K X F R k Y 9 Y e k t f Q i w 6 Q t o m U 1 G U b 1 Z V q m F 0 e h q m + S g V o 2 u g t Z t J n l 1 e u U q 4 q B 1 Z r Y K b K I e 8 F J 3 A 9 O 4 r c E J z q Z N k o 5 Q E V b T n / n w J U + s C b N B u l G y 1 U 8 Z S 9 c N V 8 R W N F V v b p c o d a y L r 1 c w d e y L r 1 8 / T g 2 m 0 1 V 2 b d w Z H u V Q Z o o w Y G 0 L f p x d O P o l g p j O J T V T m z U 4 2 E 4 d f e i W 4 e j 2 z d A N 8 9 V k Y 8 r R D d A A t s W / T i 6 c X T b Q b e p 0 t 6 L b l 2 O b q d H N 8 s 1 A h R 6 Y X X q 6 L e z h r 0 G d H u i H 0 c 3 j m 4 7 6 C Y L 0 7 3 o J n J 0 O z 2 6 B Z E S V C e 4 C b D U 0 i X x O K 5 x X N v G N b v p B P t w T R Q 4 r p 0 G 1 3 Q r V H 0 U V K e G n r + g t i Y Z x z C O Y T u 7 B p 6 i 7 5 X N 2 m 8 R w y Z v A c M c u s J J u 3 Z 1 Q l n 7 / G F s g 2 o c y T i S Z d J Y H E j 1 u u 6 H r W 5 9 7 / 6 n + J q c N c 4 L y S J X q w 7 D m u e P Y S m 9 O H p x 9 N q R w 5 r q X l 2 y 1 n i L 6 P U m d E m y G m e z K c L W K C K N V w d k L R B A t k U 6 j m k c 0 9 b 2 s a 5 p 1 4 c T V 9 1 r 9 x e 5 3 f 9 E m G b Y 9 H 1 e 5 O L q 4 K x x 9 n C 2 S T W O Z B z J d q Q z c x r v l c 5 a J 0 O y 7 M A i X e H h j J S X t O 8 b y F m R f j 3 R u + S f K N X F p 4 m + s R g w W a 9 9 9 P A 4 / 3 T 3 U N O v b + e 3 V 9 e L e 3 J t 3 P 1 M L m 7 v a p 8 W N z X 0 i f 6 u O d d X v 9 3 N r + a 3 B O v o c w R z t j / i M v u 0 C i B 2 8 k Y h l h 4 u p W d F q w P Y 7 t k D 7 B P N O L x y e N 0 x 3 d m j v Z s Q 4 u m U 3 z 3 w S m e q H C C Z Y g I 7 z A 4 W 9 / P 7 / / j 6 z / 8 1 r 1 3 d f b 6 r L W 5 r 4 7 v 7 v / + 8 u L 3 6 r V p E n R R E 1 L d g R v S j m R J p t P P V Y W r n 7 D F 1 k 2 o c V T m q 7 q C q j v Y K r d T 3 / u 2 p 3 2 8 B y W j E E K u 6 L R H q R 3 T m K L a i G E c w j m A 7 C B a K + w 2 I r + p I 6 x u V x S 7 T n + Q l m 6 J w W i w e 3 S g F n z 0 3 2 h 3 S 4 e y G 7 D 7 S + b 5 8 U b N u f 7 1 f P N w 9 1 P D d 4 / x m 8 V D 7 Q a 5 9 r M n i j 7 L 0 o 1 z / l + U z 9 O a 8 8 x S m p W n I X Z I n H a U + U R / W 1 z 2 f S O 9 Z j B A t s G w 7 x G T i 9 8 k X b 5 R 6 p h x q S J c j G 2 u e G m U z x a c x n + i l I o d I o y T F t m d 4 W z V r b F 3 X q J 7 j W 9 r 2 Y 0 u Q v t w h a o U 0 J m t E N L y 2 r J h t c 5 x D Y 3 G D y J 8 W N f v 6 5 / t F T b t + + H L 3 c H 1 1 / c / / c 5 t L Y 4 m R x o e G f X n H G Y / B 0 4 3 B 0 C o z B r V / E / 8 9 d x z q O + N A c W N 5 9 T Q e 4 Z H x 2 J k i O e N h n 9 d 4 P H V Y w 0 a 5 8 Z D y x 6 P B x + N F 6 y M Z S z n j I V 3 U 8 P 3 8 9 u G X x f 3 i 9 u p 6 / l D T F 5 8 W 9 y l D Q I / X / / F 1 8 T j / N H / I H Z H m I a Q 6 N h L H k e r M R i K J J Y w a g z C K N C H K G Y n 6 x W p b Y P 7 5 e n H 7 e F d z F 4 9 3 u Y R v n Z Z F n B n h 1 z d O G 2 3 n Z Y R v V 4 F B g A f A i E b P B 0 C 5 q K E l R 9 g O Q v o g 1 n 5 Q i E y q i D 8 q 0 r 9 c 5 I 5 I h 0 u k u Z R 2 W 3 I O p Q n 3 N e Y P d I b f P a H 7 X e 2 H h + v b 2 v X t 1 c 3 X 6 / u a / P n u / v H 6 P + c Z N y Y 8 + m Z e 0 x Z f P + W S v 1 s J C 8 j m x f k v B B y G 3 a Y 3 U a W R V R d y h k d a D Q / r 2 M x r f t 7 w b B i u + P A U W j 0 T x 1 E M v 9 W g L i i 7 w 6 N e 1 I L F 5 / k t Y R G L h 2 y 3 / m + L + y s i t t 7 V Z F J H E O u + 9 k N N J Y i l i r U f a 6 p U y w c t k a v R 2 6 v C E i 3 k t Y S h M f F z y C 7 u 0 P 2 Y A j H / c n N 9 l b p Z L H I 1 b P G l G v b m J D n / V f E 0 P K 7 c z R k e a X d 4 i u g T 2 S D l j s 6 u 3 s 1 H 5 w h m T e t q N w w a 3 S T H B m X t C / B e + 8 G i 1 r 7 a / / s f / 7 O m U L D a A 1 W 7 W j c j V J 0 t t Y 1 u j n X D 2 k 9 u y s U z L e M i V S 8 I / e k A W L W f a n J 9 D + 0 P 6 t e A a e / Y O c K T t S b + x Z L 2 F 8 + J / o + 0 K o W r C z o C 1 k f L + k n N t X W L r E r 2 W V N f N 6 Q A a / q g Y 7 c F O Y d J I 2 r W I y L Q 4 m H x 8 J e a e v f 5 m q b K I J j / j 0 y i f d g S V n 9 A Z O o j 8 U e 0 R 6 s T d / V s 0 A J S S n t D x I E 1 N D t 2 D u 3 F j P g X K e E v 8 k l + d X e b p / r l U v + g T n 1 E a 9 i d K G f P g d M O D 7 y g 0 0 m S a Y 7 W g C S m 0 T k y N C / R t 0 E O z b R t K u N B K N f z 2 H W 8 y a 6 v P y / l o p j y Z c K d f 6 y h f H i S D q r V E F n D k s q G n s O Y 9 W f m 1 R 9 0 Q m G d q s j 6 H g Y g c Q 0 5 n 8 L O a J h D Y X F F 4 r + k S K J / p b o Y B R h / / u v d I Y 0 5 n / g H 9 e M C I L M 5 G y C B D J Y a O Y M j P Z v / + W O U q c 0 X m b 5 8 k T K C 3 N E 5 q B / z 0 d k 7 O l P N e z 4 6 x s U B m + o P B s E p g + K U s Q + n X q g e n y F O D a M J 9 i 3 U C n K I L R 6 i t v / P / / s z N d y x i K r S S 7 a g d + c G j M W Q j c / Q U n L G R 2 I c n y O D c 1 C D 5 o O z d 3 B G O C 6 8 T V 3 7 Q a 5 T a S o 1 5 B m 1 X F O G 9 E J 1 + r w I r e F g r A y d p C G Y y i R H Y T v u o p T P C l i 1 5 r M m M p n N o T A y Z Q v r B s r z P 6 1 f i N u m u a V A l E p D l P w X m 4 T / g c 7 + j 7 r 4 k y H u Y c Q H F W O A j D g U u 4 k u h e P E y V P J q l U Y 6 i / Z Z t 6 d K W c P 9 B r G u m Z 0 J u 2 O m l A j 8 + m l p P p B b Z q P T 8 7 4 u N 1 I t s O O m u M v 9 h I n m v z l w 6 p v n z 3 n E P E 4 l i e y r u V w j p e 4 A + S T n 3 X D + e z J L + l e y / G b 2 j h H h 4 t 3 d z g v K N m D x d V X w r E p 3 S 9 q t R / i j 7 L 4 Y 4 3 y e C K V K u K P 6 h 6 u X e e 7 y 7 u k 9 8 X Q 6 G h q M 8 d W E T / b X V 7 R f k X 5 9 X 5 n J l P 9 E F s f Y z I C d C B + y q U / 3 2 H e B f 6 k Z W u K p k V 5 5 3 k K + s r n T 3 V W Z f i s S U 2 n e i O J R 7 g l q Y m W q x 5 I d C Y v d Y N U R n 1 c X O w x l 2 b G 0 g u q C l 9 I + d T n G 8 o 7 E x 2 p S A 2 t h h K Y l Z q s 8 6 n / w g 3 l r a k C Q v 5 c j o 5 F J f c K r X T 5 o / P C P W W A o 6 N P h 5 2 x 5 6 M 8 7 e A F P t y 5 w 9 N g V a 6 h M I 5 4 n L M 4 S n i j 5 l P 9 h R v Q 5 0 f 1 l m b X R 2 Z j 2 A 3 z J N N M N L 3 Y l U u X f D l O f R 1 l q Z Y q B V L m d C q l L v L 5 i k G D 1 U U b C v l H t p p L / i X 9 K f m f l I K M + k u l Y O V 2 S m / + S H 5 k e o G U u 2 H Q A K U S j 8 V A m B y B f M f t S P G o j T o 5 B r t / Q / 9 e k 7 / c 3 / 2 8 x / w G K 2 r C U W o m Q 1 c c D d p a N / T U + n N q + o 9 k l q 7 I W Z v f f p 3 f F A q T Q C P 6 s B 8 H 3 x 5 Z V u k l f e d 2 z f 7 B 6 F O S 9 C 5 3 K n f G J 0 u w 4 t A Y u O L G v U t i H h u 5 v v X 5 C x E u F j T g 3 e e 7 2 w W R K T 7 R w u P 1 p / m n m u p v v n 0 3 C N 4 J F o 2 n G H Y n Q f V B z l F E u m i 0 x e + L 2 1 / 3 r Z o X Y t B 5 r R r d j e u W 1 4 m N s C V i 9 z k 5 1 6 S s + b k n A Z 9 H T 8 h b L s d O 1 + y M 6 W m X C 7 K p f H 1 s u e w n E f P i 2 a b h 9 1 g p 3 S g n M A B d K U T h 3 r d M X m j C O 7 t l I k 5 U s z 4 U x l 4 7 Z + M z o + O + N b J r o n v h G k l H 8 9 W t k S 3 6 M K + R D Q J + j w V i t F D O A r H + v Y Y e H q 8 / 7 1 s i o I x / R Z Z I o k Z 1 x z I l P 8 f 9 Z b m b t q Z o T d 4 r g u 2 a 9 V 6 4 X t L B f X 3 r Z Z N Y 7 A L Z H m p + j 8 X j m D n b q X T x H J b D Q H n W F F k 9 0 b T b m C I c J 8 3 9 q + d J l t D V P K o + i 8 z w w r W T j u 3 r W z u b p C q 9 d r Z p + T 1 W T o h z Q s v R l R M s r u Z f P + 0 7 r M X 1 / h 2 9 X 4 1 C a 0 x I a h 9 Y O W u S 7 l s 5 h R T / 4 i s n H d v X t X J 2 S V V 6 5 W z T 8 s j K u U x / q l n o U l 1 W 6 S 8 Z B 1 m I 5 f R i N f q q 4 + C Z h W m n V s O 9 D K / b n 1 q u E a D Q C 3 u X q 6 r s b 8 s o y W u u c g j / 9 k V D P k X A 3 C y w b T b 1 V / 1 k 6 j C 2 f E M O M Z j + W h p 5 i x 8 g M B 0 m K 0 J F P v b A d J i A I T a Q C 6 a / q i 2 H q m e A 6 i + B a V D 9 9 Q N A A x x E S g A H r g g D B j W b C T u C 1 N 9 R Z L n A m C 8 K f T D 9 V W X f w p F d 0 Q C L r 6 z D s 9 l G B 3 f 7 T l N H m V Q X O 8 / B P t j 3 q W w E k S 9 r Z 9 V 1 3 Q p V n + a r e z b S b u S M N X k C p L f L v 9 S B d D f L 6 Q O k s / Q v E y Q H Z 4 X X B x c u n H V L J 7 I e e M 5 5 d T d y t T w d S X b O b M n m 9 x N h a x Q h L E P o q 6 x 7 7 p l J F P k d 1 c k 6 t c 7 L Q L e n p 1 S C d M 9 L Q N 7 T U 0 s D M 3 t J P w n 8 n l V X D Z v m B 6 R u u z l 8 1 b B p 7 s C q 9 L z G G + i x 7 R n h p K I 9 w F c i I x 7 s r y L b M 9 L m e V n l D v a Y u q k H q C K x 4 i 0 M 8 Y Y R C 0 q X Q + R k L 4 L T Z c t V Q w x s K Y d e F B C 0 r m x q v 5 I + + 9 F M i T T q A Z R v e n W R b b 3 p U b 5 M f 6 o 0 Y z K t S y + W 2 b X z j x l m S c F W t y z v l Q 7 5 7 K 1 u 6 b m R M w t V 2 U 7 d m 2 j B D 1 D q I Y Q c 3 5 T D Z b 7 0 d Q L v d d J z s p A M m q 6 7 d 5 l d 9 d w w U o J 1 / y q m 0 j B L E E 1 / Z X Q 6 S p z d k 6 3 H i L P p P A + B O F u h 7 Q 8 R Z 9 d n 7 e y J s 5 u 2 i s + c A z E s D s 6 c H S / m w 8 S h W L u + f v N k 2 k l N e m w O b R 5 F O P 8 5 t J P L q + A c S k 8 m A p p D u 1 H D O E j n L 7 A 0 h + W x O b R 5 G B z Y H N q M F 8 u X 2 j F h M Y 3 D w V n + g T i x f K n t l Y w 2 o 8 s W X G r p K R V Q Z C o u X Q M W I H c z X B U k U 3 o y H R i Z N j P o H Q H u r T A S Z w / c u 4 k 1 O V c 7 k C y C z 5 y S 9 i F w M 2 c 3 1 R Y n z o E I t A X 5 V h o h A h D f 2 g 0 2 y m X q I 1 r + J B h a f K l V I S J C U z h 2 k + N y S b q K X Q 8 u D 3 E z 2 k t 3 P e D N o c 0 c j R y u q 4 R r i G T a T C r J l 1 q + 4 c P o H p G M I D r G F M Y h c M Q h U l D Y b X o T V R p Z 9 Q L 7 Z V D 1 s p 1 M h 3 w O 5 e t l a Y J j 7 v t R U k Q E v P 3 D 4 t o J W A p i N a O B 1 8 u O m 9 H A e R K x u D f A k 6 R x H I i G 1 5 Y V s 2 2 O u Q F 2 H 6 N 3 R k N u W T w k L G 5 k 3 + R k e r E r A 0 i Q L u z H C I 0 4 J T 3 P w E l B D B 4 f u 7 m s z n 4 O s X j A w l t g D I 5 U k J V W R u M Z U N 8 P F v s Q Y L j e s F O j V s B N s R U 4 X I G 0 N r J s B I E j D s s Z R W i 6 P d P B K a j o w + Z i D s x 4 l s Q S R o 1 B G E W a E H G x s Q L 1 F S Q O s R y + 4 8 J i I W E R K J l Y z f n w 9 u 2 L O u g B t A 8 V P v Q C X b d n d / I E h 0 O M k h F g 6 b q E F w i 0 n b M N 9 w a 7 c 3 w H H 5 Y A W X J z C B p w l 9 y k h q a r s Z h F w A m Q r N Z G e D h U 0 G U Y s n S N p Q Y n T h U u w 9 B k a s Z Q K M D 2 O p 4 M H x o u f l Y a 4 B w K G 0 k 8 w i 0 p H h + J 7 g m T g x W 3 U 8 P a 6 2 A J t w x c z S h x Y A H c u Y 5 y L B 8 u m Q o Z P m A h E l O E W H A y N U M Y b 3 h 6 P G M M K 6 D W 6 Z J b 0 9 C s 0 6 w y N S i 9 j N W e C E r h Y A w 0 C I u 9 M 5 n M Y K O P p H s t x 2 9 q 4 y O O M f A Y / Z P B v p s c 2 / S B J i K y z h x Q f I v p R D 0 3 d x Q y d 0 B b Y C z b h c B t 0 i I e x / J E 1 j V u 5 C i v x 4 M 7 t l k y P g M 0 n w 7 W 0 6 1 w z R 2 F I y 6 C W 2 q s n o p A 5 x C T l x k 0 e Y g l 3 x 1 k W x C L u Q O g s F g c p P n G Y V H 1 l c P 1 U b g G Z z w r u f 0 D z Q T C G t Y L G s s v c 6 o M G l y X z P Q C T p E t l 5 s c 2 p Y Q U x w 0 u I t u I y G O K 3 e 5 v v + i q E O g d D W W / P b g i M O i y M I z 5 z / p Z c l Y 4 g p H F V I Q Q I W j s L 8 Z a N 2 + V B 5 y e M J i c S k I n B c I a 9 B c q L r 9 8 d 1 X c P J z u d B w 0 M z 5 T O e A A C 4 w F s d y e J J 0 U d d O c J J 0 S d k H o C R d x j o N D q Q Z g g o C n k 0 s I Q g g I 9 J x Y y t g p b W c 2 A h P a S 2 + w w F u q Z U M U Q l t D r H k I Q c 3 h 1 j P d c D S 7 c t l C 4 I m N j K m S Y a l v j L F M w d o + C g M z Y D d Y V g O T s E D a Q Z J G t y + B l M A F H A z h 1 F V B S o / M 8 V 7 B a z R M 5 A J H A 6 x 7 K + C 0 8 F Y R E R w x G F R U A E S p 9 T 2 D z Q F l S m A I F w y l d w l A 6 i N F X a H A e c U X H I L E d o c Y j 2 S A M o q x B o K B R h x S p 3 5 A a e 0 M p y L B m e T L p l D A d w c w m H Y b X o T V R p Z 9 e L y E L T j d S z R P g D C d a l s Z A B V j + J z C C 4 i s X p 8 Q D X F s k S D B a y E M J x R h M 3 f C k c i A m e B Z E E k k L s e L A c 4 4 T J / p g U G y 6 D G p s j C Q h / W U 2 W g 3 B t K R t C D J l O X D N 4 N 7 9 A L m y c R K C 2 f M b 8 L L J B m j B M D S 0 R k j D A E 1 k 7 N s p k I j Y O V j N 8 J z d z B F O M D 9 m x a K q 1 q o n F t 7 E X n E Y E R h 8 1 R G K g 9 k T H 7 O D h h s X A a S c C 8 j M l 0 D 1 A b K 5 z v D r r Z t f i x T V i 8 r O Q c g m Y V Y j r d C l u m L n y A E y 4 i b X A 1 u 1 P g n C s o r s Y a d Q g a X J d J q g R O 9 W C M Z w 7 K F F v S B w 0 a y 2 e K G A N Y Q y v n P M x Z / m E y A f V o T A O l D L y g 0 0 m S K c / 0 U s A f 5 H j y U m j + I K z E g S V d M + A Q O K M s a z o u o C B d 0 p 8 a n A D J G L A J l C L L a g I B x c F Y p C B w I M 0 Y Y g e W J 1 H J U L n g o J n B P g R c z W B J S Q H O j M b g P w Q L h x h l H 1 j E Y U 0 L C F T N Y I w / B H Y O H c 9 V B n o O l d m Q B m f E Z w g c B 1 J V L X F w C t o c 2 t D L h t 2 Q w 3 U V G R Y A + g + x G D 5 g z S E W s R G c N s Y a 6 g u o P M T i k w / S 7 M p y u h X Y A i t 1 6 A W a n w e L V Q g y D r F E q o a I Q y W c Y A A K i 4 X 9 G L m w y B d Y u X 0 N D t K F Q j I B N n w w y d S A Z x N L h F h o i M R i P I O 8 I c 0 w h 0 B q a E U j V 4 H 0 G i q 6 E Q S O O C w O n S C X F U s Y C 1 D E K R l 7 E a B V q I x G D 0 2 S L u m 9 C I 1 M J f U y i I u O B Z u A 6 m W s 4 V F A S U Y l w z T B 0 8 t K H Q K G B t y p G G C I O L C G Z s f m h v 3 9 s 6 l 4 t l d o B z j T O a T p g 4 7 d F u R j x A F 8 w q N c 6 j d 4 w F 0 q 8 j A 0 M r H u 6 k O W u A u K k u B M / C U T m k K T k R h t k b B 2 9 Z l c 0 e E t M D a x E R R x W F J 0 g d P y m X w b I c 6 c E u k E o M k + r L F j g O p l j K e E w O 2 m l V E z 4 N m H m L x A 4 I m I R V M F g m P 0 J c P n A g T p 4 n o 8 X D K V j I M G T z I q Z W O E R q a S 2 c 0 A m m L L u N K A w y Y W a y N A l b Z w N g 8 e 7 o L j U C 6 Z G C J c g V x g J R w d o I E 0 a 8 Z g U D h U M j M V t P 0 y J j J B w 6 G S c T 4 h z q E S J n 5 o c M 0 U t A D 0 b G K R r m G Z Z 1 n g G i J x C g f g g e 2 x z x L 4 A p a J v + Q + L D T 1 t e R W I z S W z 3 Q u H 5 x 0 z X D q A 6 L 6 y q T b A w N p h i 0 h a C c 8 W A 2 w Q K W g k q d g o T F 6 x q g g Y B W O Q l H 0 g W 5 N M 5 n R 4 E l B D H G t Y E v S R R 3 Q Y Z O p + P F O a J I R 6 7 Y i U M m I N d Y V K B 9 r F v s Q P O K w J X y D J S y W P F I O b f u n Z K o T a H o Z 6 0 E Y U P a h k m H l o A m L T E m U 4 Z 4 X Y o 2 F z m V q D t c V e R J B Q y S W r W n A B r W S D l f Q R M m S m 9 T Q y M Q i B s B T a Z + i g r h y l y N S B T u y 4 O Y Q Y + Z F Y G a R c k o I Y J B m O S w M j k z l o q R B g + u S J / S h a f 4 l s Q m a 1 s a a D w 2 o D Y D l Y A N o C G d z C 4 U m S h b e m 4 W 9 h V 3 G M Q s a I r E 4 9 0 F G p K e D e 2 5 L P o 5 I o B z V S x p I w M l I j G 5 + c I G 7 j M k W G n C z n n S E q r + x B O a F T K b i n k n g J G 7 W 9 M x A 5 1 B J P w B w o i R j 2 C d Q v i S s N m 7 A M l K J Z N / g l l q 5 Q H T Q g L u k / g Z Q 4 m Z y u Q G M T Y W j 0 I L j b 4 y W b W g + 2 2 V S p U K D 6 5 L n I C H C d W E 7 E j g c Y t m v B X c e m 0 F D A w f S L C E M w R G n p P M 6 Y L 3 s + A E / a N D M u r / P p S A W K Q j c U q P 7 + / p 0 2 B l 7 P u K 2 6 0 r s j t D k I d a E 8 X A N H 2 U 8 a q E h E p N j F j T m z y h d w z o n w q r R g w J p l r 0 O i D O n M A c D R x w W 3 0 b A f I s p O T x c s y v L Z i I 4 + 1 D J A F D g P G X Z g o j B 8 r Y u e Y Y I 2 h w q G S A D H l y X s g 9 B m 0 0 l E z e B M 6 M x n r 2 G a y l i c t + D S 6 b C C T D A 6 f s s 3 t b g 5 G w W S x E 4 4 r A c i Q F n D G H x Q Q N 4 E I Z J t w c 4 c 9 j 3 7 e E p H E w e s L D m E G u M U K C C I U v i J n A g X T L y N T R z / g a Z h p b C b Y x V u D L A 4 2 W l D g Z D W 2 q s O 2 d A u R p L Y m / I i 6 5 c q D l o p l h W E w g 0 G a n M + W m A M U K L I x I 0 V 7 2 S D u g Q c a j w o U 5 o c 4 j 1 I A y o H Y 6 S o Q n B y U M M 0 j W 8 v Y 5 y S X e g g X T J m O n g v E D Y o q Q B s 1 2 z p U U F R p x y P t Y Q F Y 7 C M j U 4 Y b F c m C Z o 1 k Y W x 0 9 w h g 8 m i z W 0 B c Y U U h e a N l Y y O B M 4 E b G c d R o a m Z g 2 G C H i U I l A u g C F R Z a c e r B 2 8 F m P 4 Y E i D k u Y J n A i I m u 0 D 6 D o U z K x A D R t j O V 8 G U g c Y g m V C 0 r h Y M k n D N t r q D h c Q 5 t D r C I i q L 0 x l o P k E K W g M h 5 C 4 D Y O W R w Y 4 J o 7 W I P m g l p q J f 0 8 o C 0 1 F l 4 G W S 9 j S a 8 E F 5 F Y T i u C 0 8 t Y l V Z g c F 3 8 A C c 4 h W O D 0 T f a B U 4 E A V V a S 7 r D Q A N p 1 q z T s H C I Q f U A p 9 u X j F c F z 3 e 6 e E p u e F I Q I y 8 D q p e x B C O A 6 M p Q e I c D H k g z 7 H A A 9 p i e 2 J 3 i 4 X S g m T t Y P a a B a m P F s k k D 5 W C s o Q S B S k F M O A R N k m b J 6 g K O 0 b M S B 5 Q e z + p 1 D 0 p + Z l I u Q H O w M r E X w d k T 2 S K / w m L 0 j A H h Y G l j L E E F w X E w p q w u 4 H S w c t 4 d A P X 4 4 l E 7 o U l B L N A M b o G l 2 v v A C z q d J J k e i d 0 B D p p L J k u C p r 2 z h M k B p 7 0 z B j a B J T U z u k r B k p p Z X a W g M X W m r U F Q f I v p 8 B M 0 i Y f R L Q o W 5 j A l z Q L s g c j g + Q N Y M G R M n A 0 L p J m U C 2 g g z T p z Q E n N L D o 7 Y J B m T U M C l E y s n t C g Q J o p A j B E H a x o I B z Y U l D x 7 W W A c 6 i w c w v g v X f G x K L g l F Y m H I L K 6 F n s i a C 9 g Z h M I E B D c z G F O I H G 1 U o e f o L G 1 V h d X 0 D N I d a E f l C 5 2 p P 6 a n T 5 H H r Z L h k 0 M 1 r h B Q a O O C U j k U N z v G P x 7 g B M p p L J a a G p H i y J t O C Z Y s u F T I Y n U 7 M l 9 A M 1 h 5 h 2 z q A J i y V j 3 0 E z 5 5 c M j g M O h x h O z 5 + l d H 2 Z / t Q C y 0 4 / y Q 9 8 b K E w I 5 o f e D 4 K s j J 9 e P l P J K 3 Q R m L Z j t I u X + 7 e f O B h S X z J w 9 J L H q 6 / 4 O H 6 S / r c e N H D L y F Y Y 5 N g 6 U z L r t g a q b + 8 E V H Y p E E / K d f G C 0 g h C l u k E M t 9 w A u m k C g 0 K v i A 5 k s + o P W S h 9 v b k y A P Q S V Z L t e r z k s + r L v 1 Y a U + Q J Q q a O M l c 0 O s Y G 5 I L 0 A Z 8 S W w L L 1 8 b T e E l 7 f R r K C N b j V t b B K z 3 7 i o 1 Z T 5 z f z 2 a l H z 7 x c P X 7 9 8 X T w 8 z u + v 7 8 o 1 L h 1 f i C h B p d q W K u j 8 1 k w q 0 4 Y o 7 B D w W R 8 9 W 0 O j b r t b r u 0 C 9 C s F Z L T t L U 4 5 j Q N 7 5 v h C i e V M 2 9 q C h K n u z F b N z U a p R F G m z U 3 2 0 Z e 1 e D B x v V F k e e V a a + 2 0 Z s U W m g Q l S b f F X y T p U m h f S g L d 2 S 7 T W G e r s c 6 l K J D G x G 5 N 7 H 4 Q m h 8 a J W d O 9 1 T L W t w R q j f 6 X x P F D / X 6 h 3 q z X K t b C 8 k I / H B g e O 6 U q C r l m t t e O + Q j m 0 u 6 N j + I 7 Q 9 U w i 7 T 6 r Z 8 K f 6 E X H R x I b R + G k T u / g Y v 1 6 p K L A d Z + + l F 7 M p O f 4 p c b G m y R h 6 n R X o L 0 Y k y x p p e 9 W J f D k K i + v i k a n n Z C y 3 D 7 V u 9 y / R 3 z / N x H x H N m f 7 u 2 d 6 4 b y B H J a o a u a L F G U r w U 1 V a 6 p m W Y V L m S X / T m l T J 8 8 Z 4 8 0 5 a W F b O b O T 2 6 V L e K K b P 4 u z R 5 W V a T + 7 a L P b M Y L K 6 K 7 1 a 3 / R U 6 s X L O + J V D c X 3 + K k J Z P s z O Z a t V P N z Q m P m p o q i 5 S k D 1 + k L B H L k A J H l v K x I e 6 0 6 / l o 8 y C N 8 j G a x N f O U G R q g Q L V U y 9 M t t 9 J h o J i w N Q j L i m N D 8 H S 1 o t W r J P s 0 J R y 1 c 7 K Q f U b o 7 v k z s j r 8 A I X H 6 W 0 d p L e C N + i d L c g d m m 9 U P t G 9 v 1 q z a W E 9 B F v V 2 d 3 L d b D R S s F l s d U W X r 1 4 8 6 F v v U r 8 a K Z o B k E b p g E T r J l u h S o Z r 3 q 1 g 0 W l j a 2 R E p 8 N E u X b O y P U e j 4 4 b 2 S 5 C E 9 k Z C G / P 9 M n S A 6 q B S b h O T Q J B c G p L / / z f 9 / V b u e P X + / n N 3 + p N W p f F v c X i 4 c v i 6 v r + c 3 i o b Z u 6 B u z j z 7 6 2 + L + 6 v o q l W r S d 7 9 g m D K K H x y m y / S n K b u a T Y X z O u n 0 s t A L s Y z J L 4 w c f z a K U D C h 3 7 t R 6 l m u H 2 H H 0 1 C f y p L r Q m Y G t a 0 Q Z 8 b X Y D i l F 2 G g 0 f Y o Y X 8 S 2 j 9 R 0 + K y q k e m k x W n 9 0 Q + h d N w 5 p A f s o H W r Y S R k 1 p c Z 4 E 3 D u m 0 2 a 5 4 + j v R V S L H 3 b 5 l V d e L C L V n s o o t A t 7 0 O d r y Z t 3 y x t S q P F N N M g t n n p u 9 g X R 9 t 2 r z H v L k 7 j 1 p F b k n x E G k r h 8 S 6 T 3 b V Z v 3 p A 9 t 3 5 O 1 E 5 p k 9 D R P j R w i a V H 6 Y D m l y 0 6 1 v C T X d j W h c n Y 3 b V O c r a b I f l V 2 + 8 b s O e n Q c 2 M x E C b L 5 6 T t 5 8 R Z a G k z y 9 V Q Q n c y n t W t 7 k I 2 p p W 6 l V B C P q 9 c f c X T k + L 6 h b u t S X m t b V X 2 K E 3 o Y L l G t o u A x u s p Y b l E B r a 0 9 D J 0 P a x Z B K L S p S s T W k 7 I s A U W V b Q 3 i / Q d 6 V y + D B B Z H i F Z u G Q i R z b 5 7 c j J L P 2 K 7 C I t T 1 b l S f p E d i O R t n W d v i c Y x b R 9 + q u X r b U c d X S 5 C N N f R A R E Y / r k U 2 m G l 3 h n u T q Z C M q W e r y u 6 x n I j V w r V Q 7 2 K v 3 r e 3 o q s m 2 y J h 0 L 1 / 5 8 u P 5 w e 3 3 z 8 d 3 j / d f F u 3 Q r g y 4 2 y 0 t h b X 3 d C y n O W L J i I 9 V z s W y 5 i O D N + n K W g U 1 O a z g h Q u 0 A q Z g + P 0 u V k j D n t s v c 9 i + D M J i F S T r x C V V j S 6 O 1 u Z W E H a F + O h l W d T O 6 3 0 Z r e + u h 1 C w n 4 2 i J T b d 3 n C e Y 3 d i t G r b M h m V M p G D a a K l P s E t / L 6 G f I B L 9 0 G x i Z S s c R 0 F q t N k q 9 + T E C v t k P a W / e 8 u 9 p 1 T U W O 4 7 k Y k b 2 y u O l h X w R i G d 0 Q S L l y t x a x P s a V / M 9 c g H h f 2 I d D e 7 S r / V D 0 I X L 9 G C w H h s p z s Q 6 0 L v C S 8 z n o e y 9 m M U h G T A 6 S U F d e y l T d C d s f 6 Q j l L K 5 E M 6 p o e I l t 3 Q S / f Q + j I t 0 w t S X u 4 T Z o 0 u N w L T 9 6 8 3 3 8 z 0 2 e X V c g v O 3 H r Q 3 H 5 y k x A a 2 t h / o f R I K + g 8 1 Q h f 7 W e 1 q 9 J q + o a z 4 S R d r w b h U j 6 d 9 t k F L c s Y B 1 Z G m S V z I R I N m c 1 L E q 0 Z j q t Z q z p K 2 H T Q 0 j F e E 5 d w U y M T J 1 a F F a 1 X f 9 k s L o m / + t N G 6 S R 7 n L K N Z J 1 8 d O h v l t R U 6 A p 9 L 9 u U T W l + a N S X d 9 C 2 D a l f W / 1 r 1 K T 0 W 0 h d D 5 s D v H y 9 0 U j x I R 2 9 F K 8 J j m a l J a g u C z 3 H c j f q 1 w V K 6 H B F c N I r F C 5 p H W Y b t s u r X k j o m i E R D k 3 d X l 4 6 2 v r S N r J L w u 9 l V U 3 F F j J 8 a d d X Y 7 2 u c Z C j E G j Z u Y + 8 K i C k T D 9 A I y z d s i n H 3 5 o p 9 B Y y W 7 L 5 9 V T I R L g 1 H B X F p l C O v W E F 2 J R A w q Y l 0 d 4 e N t F h 2 i p z p C q L V M s 5 s A e p m h y p X o R U q h d i l a g q K D i E T X Q 6 r y 6 3 Q C o d 0 W T p 9 r M C J O k U g L T S s F M g o v 1 8 K r w U k z a W + L J i H 0 R t U q s k K P V N M k T L V n f B i T a z v D o f A U r c C 0 v i f l g S v y U s U e V 4 o 5 Q D U a k m S 3 8 f F K k m w a C z F 6 h e E 0 z R 5 b y 6 X O H V s i 6 9 X A E X V Y R W l 6 8 W w Z Z W 0 e r g q / X N 5 C k 6 8 b 4 H j K 1 J x j G M Y 9 i 2 s K U g d z + G t T i G n Q 7 D t r c M X g p i T R A g l t G M o x h H s R W K N Z u W K g 1 H Q t L Y i 2 K d 1 4 R i k 4 I o l r w F F I t c d c e P 5 q U w d h L b 1 q t Q J T e I x f G L 4 9 e O J m m 3 v V 3 8 E l b 4 J Z 4 X f t H W d 2 p e C Z 4 Z N n 2 f F 7 m 4 O k B r n B 7 Q j D 2 A 1 s 0 H t H Q / / a m U r T f q x L l a b i w w Z + 7 C 3 C Y N K 8 O 5 7 W a X d e e F f B R J d m r e F B J u l l j R L 4 k T Y x f 9 p B X 6 t Q t Y 0 i j E E P r Y c U Y 0 0 o o V K x o e d J q W H n o W H p J L q y V 0 8 C R M C U l f Q 6 Y Q J R y d P q v L n i 2 7 R t Q P 6 a F V e r F s n h J y h Z o p 9 v X d 6 9 8 X N z U q r G R l C m i r 9 5 / 0 S 6 Q 9 X y J 9 8 y + p 7 / m S + j f / k s a e L 2 l 8 8 y 9 p 7 v m S 5 j f / k t a e L 2 l 9 8 y 9 p 7 / m S 9 j f / k s 6 e L + l 8 8 y / p 7 v m S 7 j f / E n o 0 J + 9 T 0 v p n n 3 K 5 h t s n + V I s L m 1 m b m F U 6 g p n J n W o y 5 E 8 l t J F l / w T p b r 4 J G 5 s i C T U 3 a 6 P H h 7 n n + 4 e a v r 1 7 f z 2 6 n p x T 6 6 N u 5 / J x e 1 d 7 R P p A v p E f 9 e c 6 6 v f 7 u Z X 8 1 v q U E u d f C 9 3 P u I y + 7 Q 8 M b j O Z o y c s I n B 0 m s V g 6 l z J P X l x R W a J + t n q 9 d v U o s r 9 l y x 3 1 H s k y j c a 5 i s v y b F / o 1 u r 1 y m P 8 l L N r l L W i z u N 5 w C T / 7 2 m B B r Y 7 J U 0 h u y + + h J E T p 4 2 u J + Q V j L Q 2 1 e C x Z X 1 z 9 f 3 9 f Q L 4 u r x + v f 7 2 p 3 N f Q f X 6 9 / n 9 8 s b h 8 X D 8 v n 0 y M m O Y Z O 0 9 I 0 5 C 5 J l Y 4 Y 5 d P r 6 5 4 v B y h z x U t D 2 W T O 7 z b p + F O J u s t r S J c j G 9 O j C N m s 8 a l n N b 1 U 5 B B p l L z Y 9 g x v q 2 a N s e s a 1 X P 8 z C H / 6 b E l W F / u E L g 4 v X d 8 I Q / Q W 5 G o 3 L 5 L 7 0 A m k 4 L a w V g J q Q M k Z H s 8 8 m V h 3 G 4 N 9 x F S y i W k d M I Z u T z D s V m z n 7 B 9 2 r 3 e 5 U 7 l D q 3 7 g i I T W V Z F G z c u q X J s C P r h / I Y I h / O r r 5 + / 3 h A h c v N V u y J i O i C X 6 U 8 1 g y V d T h 0 Y Z b w 8 e Z d e H P K u W / L O v k B l E E + l I 0 B 4 y 7 I y + + t S A F o P h b A z F C n 5 s q s N g U f c E n h O w Q 8 z v p V N 2 V V X 2 f p M h i 6 k q g m U / g Y o 9 G d R S P 9 W R Z e l N 9 B l J Q q X + 1 p V 9 F h 4 A z 2 m u E L A R U N w u r y p 5 U D p c 7 q W f a K N w F n L p D x T o + C 8 B v m Z w + i 6 u 2 7 k j D V 5 c l b j u 7 + 3 T + E E Q H Q 3 M x Y A 6 e y T c 9 w Z S V o H F y 6 c d U s n s h 5 4 z t l 1 d 9 s D 9 u x R e U 9 3 o Q 3 v m e L y / s l 8 d n P 5 u d v n q n f T M F J 0 G s M K S H d V W w 6 J a m S A 6 T A Z 3 y w K G 5 D + 0 p 0 t N 8 R g + k u 3 A R W 5 o g X c e P 3 9 J Y t 3 Q i Y 0 m P H 1 S d + C q s b 3 t a g J R w A a I E M C M 7 4 0 o i h S w Q w v l T V A 8 V / a 4 R D Q A N O / W R 4 c v N I t l w Y A P K v + 5 h 0 j W e u D h k 0 9 Y Z K K J M p X I m E d 7 P E Z b g E f 7 K 8 i 2 z P S 5 n n p h A d 7 v I 6 m D m W I V c f B M w u j i m x 2 b 6 H L I X K y F 8 H p s u W q I Q a 2 l E M v C g h a V z a 1 X 0 m f 8 1 z a z 5 l B H e y v r 8 o z D f l y c F 5 m r Y N 9 h j i v 6 T h T N / v z k q 4 P d v k 8 3 e + O d / n s v J Q O L 2 Z k 0 G j 7 c B D b O w O 3 r M v 0 5 / E E 4 T t H L w 5 m L d 4 5 N v A 8 a z H 9 7 K f C e e Z 5 Z q X Y 5 v k A n u e Z 5 3 n m e Z 5 5 n m f Y e Z 6 f z g W O I 6 F E W k 6 e 5 5 n n e T 7 r P M 9 Z s A U a T i G 8 f v w 6 v 7 q + u 3 0 K v D C v / b B K F m t r + r 9 U m / l 5 9 8 j u O W Z + z v q Y 4 K Q + E u l p 8 S o z P 7 8 U 2 v Z m f p Y q y f x s r V J t S b M R u W G m k B l U T f p n T 0 d B Q O 0 A 5 5 z 9 u Z k 1 R r M U i x 8 a 9 Q + N T g X Z n 0 + 7 2 N 9 m P m h x m Q 9 a k m q i 8 E F q f Z D a F e S D F i 8 u W i W z Q P M k q 5 g n W e V J V o 8 m W W 1 + t y S r / S E N / Z l e 8 W S r 3 y n Z 6 r O c h w W T r T 7 L R 8 a T r Z 4 q 2 W q + B F g 6 4 y r l 2 g c z r u 4 K 2 6 w Z V 1 f h Z l 5 b x t V L v F O R O a g s g + 6 R 2 2 m J z I f 5 5 0 W f U g / Z i C 6 i G R W b 0 s r e l s i C q b t H V j F Z P p X W 0 Y g t q w e s 2 0 + L P 9 P d h P S i F 8 9 v v j 5 v P K s l N 2 0 3 m f e G A L k 0 K a w c h s h R 7 M n h 9 y j o T / n T p + v b v 9 T i x f 0 D E V I / t t u C c C F e C B f C X 2 r q 1 x v C C h c f b x d f H 1 O O 6 H / 9 + e b 6 a r j 4 B 7 7 7 + + L 2 Y 1 d q z V u S 0 L n 6 + Z d m 5 + f 5 z 2 W + k / p a h 4 c / 8 u r u 8 8 X D / M v F z 9 c X i 8 e L + e 3 8 5 h / / S R j z n H 7 4 B e m B 9 b j 4 j B d / P q K b x e f F 7 S P T V 2 x l 0 j 3 8 G d t J d 9 k G B S V k Y R Q Y d 9 I b I x 5 3 r I Y i N I X W V E g 6 Y 0 l q W + J g I K l M L w x N h P C R O T b / + W b B R i x E h a 5 Z a M r + 8 X 6 M 2 7 L g t d y B 7 C d Y R 0 6 r 7 T T N l q Y F b P 0 I K A Y f f t f 7 w X u i T r w f v q c q E U t v r N C 3 5 c m M Y r O l E u C 3 c b o B f O B d K Z 4 w N K 1 7 g S P j a t u k 0 D B b Y s O R h f P f b x 7 / 9 a 9 / f r 6 p / b 5 c 3 O / I w n 5 X W 9 x e 3 Z G l 8 + v H d 1 8 f f / l J b L 3 7 6 3 / / 9 f F f / + t / o b e H i 3 s i 6 1 7 / 5 2 J j Q d V I E 7 c P H w i 0 f n z 3 2 + P j l w + X l 3 / 8 8 c f F H / W L u / t f i T 4 n i J e J Y 4 d X v y 0 + z 3 + 6 v i W a L 9 F s 3 6 2 f + n T 8 q X f Z B 9 R q 9 B P w P 7 4 s a F m 9 S 5 t 6 p H W X q 8 r V T Z Z G S 4 F n 2 5 F P M R u l d 2 W 1 q 3 t S I q w e j A h h f r m + X X x K b 9 z 6 U 9 b z y 7 y u 0 z 8 z T S o 5 w n Q L u t I R V 2 U f p + 7 s h 8 Y 6 2 f u Z l 1 v 6 8 B Y j O 8 z V p F N y N Y l z N V B c L X E a y s D A D a M d e l J r 3 J 5 Y s u c 3 J K V q r m b c z 7 / 8 d j q u p k t T J I 5 1 p e k 5 E 2 F o O W I 0 b C B d p u a f i r m a 8 b 7 z 4 b 3 5 v s N 5 G i y e 5 n g a 9 b 3 j / K x y f l Y / J T + r c 3 4 G i Z 9 F T U t 2 w 5 i g / y j p N i c d t d U c t Y K g r b 0 x f t Y 1 Z B c N B a P Z n g S d + l j 3 t b A 7 U c S G X D k / M 9 9 L H 9 5 b 7 y X O z 2 D x M 8 J B T I + z s + r Z m d g 6 p d G x x d k Z I H Y 2 G q i O 6 o t o L L U N U 4 m C a W K P h e a g 6 b w x o 6 N h 2 2 1 d k J 1 p K N h N 2 2 2 0 Y q 8 j N 7 y g w d k Z Z 2 e c n b 1 m d i a d k p 1 J n J 1 B Y m c y U W F Q c 4 J a H h 6 N y W C Y a D x E 0 c h 2 3 5 p 2 1 l I C N X a s t q B p T b 9 p d d x u 7 I i o o 5 9 g D 6 1 N t 9 D a n J 3 B Y m e Z t x V n Z 9 U b G 0 / J z u q c n U F i Z x M h 6 l i 6 3 J k o S s N W z f a o 1 d b c N n I r Z 2 c r r 3 T / f v H w 9 c v X B U G P + 9 T p 9 E T 8 T R w 3 h + F I d U f K 2 O u G K p L G o z a O 0 N S s n L 9 N 3 4 s f 6 A / O 3 8 6 I v 8 V k d l J 7 w g H + F s t B 6 h k 4 m 1 I n Q U I t 6 k J 8 j N 0 R N D t P R p f X Z n k O 1 z g l h 2 O 0 2 H A O 9 6 Y 5 n N I e y U 6 r o 9 W x o q l d P A y d a N z 1 k 8 B 6 6 x y u r U l K I q n 2 R J m i g S k 3 B p 3 J 1 K z H 2 K 6 c w 6 m U w 6 m c w 5 0 V h 6 t M g 6 N d 4 T z t + J 5 a 5 5 R 7 a m y + X J y n v W 2 e F k + 1 p u m 4 u j 8 w F E 1 U T a S 4 v m O 1 r c E b 2 1 O b x m 5 D k s V 2 2 0 Z q y / I n s j G w O r b e Y b R B F G B h O m V h O m d h 0 F h Y g H y c Y N s A b o a s l J N J p + R k E u d k k D h Z g j 1 z j E e u m h i K a k d G O I w T N M A 0 3 O + b 2 k 5 z h i 3 L n u i a U J 8 M O k Y w a n X 9 x p Q w 5 / g E 2 2 l d u p 3 W 5 Z w M G C d L D 6 R h y + F b a i f Y U j s l S 6 t z l g a J p T l u E z f N s Y 0 7 3 Y 7 t t C L d m L S T l j W I q m Z p 5 t 3 f 5 o w K D Z N y N v B V Z Y p d 0 z e b S c s 3 x 6 Y i q g P T Z 3 P k K M L S l P e t D / Q H Z 2 l n x N J Y d t B W 4 Z r 4 7 l k l + l n 9 l P p Z n T M z Q M x s 1 F C 7 t q J 5 Q 0 9 t D m R l N P K D G C u t 8 K 0 d r q 4 H Z q g Z 2 L J w N B 2 i V t N s T 1 t Y a b v V 6 2 d G G j L E 5 C F D z o u d F b Q 1 0 k X F 9 b P q 9 b N T s r Q 6 Z 2 m g W N q w O R 2 1 A j n Q 7 A g r 8 T B I B r o 1 s Y P K z 1 d / c 5 d H V / R t w Z 0 o u h / J t j E m N B E G e O g G l f M 4 m e 6 m y X w 3 7 a w 4 H J P C t g 5 v z F W 2 S v i b d E r + x n a S l P O 3 t 8 3 f x q I / m S D F 0 o d 6 d x B q g e i P J S E M W u M 3 p r K J b i B 2 j Z a l D d F 0 0 D A b p q r q a B I n f u X s b E g P X N v 8 w P V Z s b P i M R 7 5 n t p J d L b u C V k a 2 + 4 3 5 2 h v m 6 N N x M i S t D g Y 1 9 W 4 n V i i 3 W o Z l t Q K 2 I x 3 3 9 / d 0 Z O 9 p t 7 S R q 5 d x 9 1 u q I 4 i S 4 y b E 7 1 6 j j a g E R 6 H P M I j N I 7 m e B r n Z q c J i S W c 0 n 2 f b a + A 8 7 O 3 z c 8 M v 2 m 2 2 w 6 W 5 G F r L B q S p z c s a x D b b A 4 Q 3 5 + f d U 2 r 2 2 0 S Y h l j p e 6 1 o s B z p d h p y f u X X 3 l + x p 0 e I f I z 7 v R 4 Q p Y m n Z K l S Z y l Q W J p K J 6 a Y d u f O h 1 R 1 H x 3 Z M s o D J u j z l v z E 3 E 8 Q Y q n U j I 1 t X a g j A z U H u j j c C h V H + X R o G G x T B 4 W C x p L C y c 8 B v 9 p f E R O y c 7 q n J 1 B Y m f t 4 T S Z G p r Z c E e C Y T R E d a S O D c V q s s 2 C 7 8 / O R p Y 7 w n 6 z g c U o a j U 6 z Z b Y d I 2 J I 7 H t B R b M l C a m m d K 4 U w g w h s Z 3 0 U 5 q d 2 y e 0 u 7 Y 5 F w N E F f T h b G i W P Z 0 q g R m t 4 1 k 3 e v o z W j g V c 7 V T m x 3 H A 6 H u j A M O u 4 0 V r s a H j n i e K z U u 1 N G G Y 1 7 h n C e x u 2 O 3 8 H u e E q W J n G W B o m l x U l z p D n O S F O a c d v R G 0 I r H o q e m L C F s f / + i l p 9 M B 0 P D G / U G n e j b r 3 p m G I w H q q O y h b R q 5 i i 1 q J 6 G j 9 s D Y y l h Z N o i i z M + V n 1 h s d T 8 r M 6 5 2 e Q + F m z 0 y D K T S g K j j X E A 7 U Z + U Z H 7 Q w G 0 7 d + O K 3 b R K 0 k 6 M Q d 3 P G n y U D u T i x t J E z l 6 h n c h B 5 O m / D D a W f F 4 I o d T r N k x a b x + N E s t m a e M k M D F K i W a h F W 4 / K D a l X w u l P G y e J h s i B x u p G k J 1 b U a U U t R Y 0 a 3 c R v S x O s h g O 2 B C 3 f 3 x i J o 2 D Q x H I g T A f y q G v o r u R O B q Z y g r y g P J H a G T I 2 n k j t + y l u p 8 w y w 5 P M Q G J m K L L G H d y t h y H W R w M t k p u t V l v F I 7 b Q G 9 + f m Y V G M D a i s F X X n c Q Y O U N R 8 k x B H H Y Z j R C F 3 B + 7 1 P 2 R e / Q D Y 2 a W q 3 t q p L w l d n a A 9 b x G r i a e 0 m G E c z V A X C 2 O D C W J A 3 m E 5 M j C k 2 l d i 9 S p Z e n q G + N q j o 9 G G o q d 7 t T z Q 9 2 K p 3 5 9 G I h 1 i e 1 w Q j G u 1 q J c j W + u A e N q h I 2 Y H n f q P 4 G v y C l d R T g z A 8 T M Q s 0 b q n G z 7 d n 1 a W B q k T 0 M T G u E p 5 W f U D s x M y P q W L v V D Q a x Z Y 3 D Y C r I g d c e a n b C a D 3 n J 9 Q 4 M + M n 1 L 4 t M z t p E G P O z A A x M 8 N X k m 5 g D U x l Y I v N y S j u a A F u N u L K 3 R 5 P H R G r E 2 B t q I 2 c 0 a A t d 8 Y d X 8 K e G W k m o 2 h W i J l 1 K D P j E b G A M T P H 0 z g 3 O 4 2 d 8 Z S 6 m c i V M 0 j 8 T B 2 b j U R O h m E r a I 7 r k 4 7 n + i p S L J v t h d + f n w l C Q w w C S + x q z a m O N U W 1 O 2 M 5 H u D q L Y 3 8 v D V U j s b P W 5 / U 4 H h S i y P n a p C 4 m o J C f T w W B M / R A 0 E V u / X 2 M H Y 8 R X p r y a 2 t Y Z g 0 Y m w Y j Y E Q x 5 r c 6 X Z 1 E 6 u q y 7 1 C O E + D 6 h X y V h h a 6 4 T 8 j G 2 f m 7 O z t 8 3 O 1 K S J 4 m Q 4 q o s o Q n I s T k O h W 5 + 0 O 2 / N H S R q t l 0 r 9 t q e 4 0 d N q 9 G 2 J p r U D u t D + Q T s j C p p J l f S w D E 0 m g s 0 w b b B G V r l D K 1 9 Q o b G m N u e M 7 Q 3 z d A m d S H o e I o 7 8 K K 4 H t k N v Y X G p m e 6 x h t j a J Z l I E e Q H S 8 M 5 O k o 0 P y B O H S 1 p M 1 2 l I 4 H D + H s j A c P + R b c z J V j X 3 Y J S o l V e 4 R s t c w 5 2 R F O 5 s 5 / V 2 7 u r v 7 + x t l Y H Y W 2 2 v G 8 c G o r w 7 H c R o O B N 9 R t z H Y E 8 f u z M T Q 1 x l N b x y N d a k x R Q 1 P C w H R V W 5 p U z s b U 9 2 L z w 3 v t v c R m a F R t y 3 c 8 D S W H m 9 c j 2 w 6 t K S r V 9 p G 1 V 6 r t U + B l l R z X t A z T J v / x T A s s 2 9 a 8 M X t E i 7 x 2 C R r O F N t T h 0 T 0 m N h H J k W K K R a b L W N N j F S k S S W G I 7 D E d p R M t m 1 v T E A g t g z 5 J d z p 0 L d b q u d W K z h p l h P O P H e m e n b k H G m 7 5 E e v X h F 4 4 5 O 2 H 9 q W e g z l y 7 3 h + I w s P M s j R y G T z 9 O z r y Z / o m Q 5 / M 3 C C T Z O T 6 m X S 1 w x h 6 S Y a 0 p 9 2 B k o k 4 H U M U 2 t L t e b g u F 5 R t d 6 a x u n 0 + n Q M Z q e a q F x Y v l Y G K m O j I a o e o m G J 3 y F q Z j z h K + n M j P X T 8 n P 6 p y f Q e J n V o g 6 0 4 k v D 0 e y p 7 q J 2 L L q Q 0 W V h M o T v p p 3 f 5 s z 7 j U y B f F s G 3 j o y R I e O J P h V B d 1 S Y o C y 5 L Z + H I R f q a 8 b 3 y g P z g / O y N + V i y I Z y z b E Z p N Z z G a e T 5 V Z / w A h T x 6 Z y U 6 2 i k j n r H m y O Q 8 7 U 3 z N D y Z E L 1 M k 0 f d g Z 0 I Y c M k a s 1 Q H v u j N 6 a j e R 0 l l I Z i y x n W h Y m O 6 r E Q j k L H M N h M r N w b C C x X 4 9 5 A 3 1 N N O 2 X u B Z 5 6 A R J D i x O t 0 3 T j u h m 1 / L a n I j x U 6 p o g v 7 k z 9 Z F G 1 m O 3 P h S i 6 U D D O A o 0 P Y 4 6 A 8 z G m A s y N C F l a P u 3 E z h D O 1 u G R h c V Z 2 g V O w R V n V 9 h q 2 X O z G A 4 B K l j v R V 3 H B z r c a M e e E G g o m Z L a L t s P m H f X z U b j r r D r t H w l X g i j E Z t b A u t u q k b E Z u T B n c I + i Z 4 y R 2 C N o n B H Y I 2 W u Q O Q Y W k 4 T N z C B K 7 J 1 T N R T a g h i n O n I 9 u P j L E 0 G p 0 5 F F b M c Z J 0 D Y l o + k L W P T e m E T T N R u K 0 / H i i R f 5 b o S a g T L q N L A p n y J 4 K 4 9 E D l E z 5 5 H I T 2 R o l k 7 J z h j 1 D s 7 O 3 j Y 7 0 x u R Z g q J O x Q b N m 7 Y h h V J 8 V g J l c r 9 g U 7 t 3 + r W T U e M 9 I G g j V 3 U r A t N F C A 5 6 b C l v S o Y 7 k 5 I w 9 1 x U z M w h r Y M d 8 d T I F b G 1 Y z A 0 i p P r L F q l H O x I 1 z M u L / + 9 G 3 Y F 9 t o Y D k w E J 4 d e J v 4 f Z h l G w 2 m d W e i + U q g O E b Q 0 S d x L A + 7 d T Z O U H B f d l 5 j o x o T u x w 1 z P Z g K B j t o d j 0 p 4 O p 1 1 X N c K i p f u X s U q O p O 3 T G 4 y A Z J 6 v S t h V 6 A S 5 g T 2 R s 1 b R Q I A e q W c R U W b r p l A X 7 A d K t B F X D 3 E 9 j t a 2 S G d E J E N l y N Y y N G u 5 n 1 H K f W X 7 d u O K d g R A H k Y q j A M 0 c R O 2 d 1 Q w S G X A i w r o q m g 3 R p J o m 3 + w m k T a I Q r o G L K K g y k S u r 4 Q a p I i R W s r t O X e a e T P X I 1 y L C M s Y z Z a W 7 y p F 8 t D 0 x m T 6 O q k o T m S V W c a 5 V j X V v C P y q Y 9 7 O H P R e G Z b b g n A Y R c A q 0 4 T u m q U C 4 C v R g B k G 4 1 X K w B 6 7 c l o g l q N Z t 0 a + 8 g e 4 7 g 1 b g b C U H t j j n l J 4 G o d M g f x O L J R N 2 w K U a c b D 3 2 F 8 S x g M c e 8 5 o f 3 z v s m m w d r 2 o 2 c M d k d d 5 p N D y X S s N W e O h 1 3 L I 9 M 1 B 7 q q i b I T T b p O X s h x V L Z 1 Q 6 / U x A 8 C Y 8 k r z l t a 3 6 o h K o 2 S e I J S t C H O m u c G / p O P N k d s N 0 X o j + / z E n 5 0 8 W v 1 7 9 U Q k X p O R X H r W B k J v W 4 r v j a S I 2 b K L A x a m O B j V E f o O L u O / d T U W K 1 P e Z T c f e F l V O x n q N W d T 3 J C T t B u 2 W M A l s T f D x 1 6 2 4 4 G l Z F x d 1 3 H q A i a 8 K S f C r u v r B y K j Z y b L l + 5 E U E a a c T U x Y s W z f r F s L q Q G C L i n u A i r v v 3 E 9 F R l / F f V T c f W H l V G z m W f Y 1 u + N p n Y H g 4 E R q J o G h G 5 N W R 4 y r o u L u O w 9 Q s R p c 3 H 1 h 5 V R s P a d i t 4 n N j t 5 0 R E 0 Q g 0 m 3 Z S g y c t u y y 5 o 4 Y S 8 V d 9 + 5 n 4 r V T M X d 9 1 V O x P Z z I s Z Y w 0 O r H t v h 2 F W s w X D S H k / d S a f J Z m 0 6 Q M T d d + 4 n Y h k x 5 D k R d 9 9 X O R E 7 z 4 k 4 H d m i o w p D 0 4 t i z w k b h q h I 4 x h H Z X A + l 4 i 7 7 z y w n i s h 4 u 7 7 S h O R W w v P 1 F r I 2 C Q 3 G n K j 4 U b b p h z s T K 9 d x U r 9 b X 7 / W B P Z e E L a 7 i x H h 9 9 t n d 3 j g d s 5 z 8 P O e Y n T C 1 I f z m I 5 s G T F R g R C s E x e F P R 7 6 8 u Z S Z i w j W p / P l x / u L 2 + + f j u 8 f 7 r 4 h 1 9 G U 5 m n j I g o 0 a f n 6 V x S M K c 2 y 5 z 2 8 e z z U 8 L g m S r b G l L 3 3 0 t k I 0 Z + Q B y 4 R F J j N T 3 0 h e l q J t e k G 7 t P J z T G I E c Q k m T j J K F Z 4 6 s B t 5 m W + r 8 5 k a Z p + e Y i j d J i i o d n F X f y n + c g 2 y 8 b i Y s 3 8 5 y D c 3 G X j B U P G + 4 0 V I 6 D g x 0 G i u U o 5 A / u e U / Z / U Z M 1 8 O Q 1 L Q S n w P N p G D S j y X n g 6 Y R T 5 1 g 5 l R 8 N 7 s h s T U D R w Q R Y o w r G f N C E z N / D f K n J 8 e T o t M j 0 f b j 0 d M j 7 v e b B z I f g l K r k d x p / u F R 4 I C J a k I q 5 j h 6 4 + x N i d T 3 x R a s h R N z W B g j o 2 6 o b q J I 0 9 d b I 7 Y l g 9 h Z o S l v W y Y l 4 2 k T 5 S h F o F 8 K t a H l m u Q C a z 5 s + W K L N F W F N K I U N h y i F B C J D m P I O k L Q G r d k k 3 3 P Q p j z O U 2 z t N v I j w y Z W u E 1 / c p k + h d 7 t b 2 M i p S j f P Q 2 G 7 c t X y C 6 m / 9 8 d 3 9 3 3 + + u / v 7 6 o a 0 s k d d G j M o 6 J O l s 1 G i t x m o / / 8 B c f 2 1 O Y f A B A A = < / A p p l i c a t i o n > 
</file>

<file path=customXml/itemProps1.xml><?xml version="1.0" encoding="utf-8"?>
<ds:datastoreItem xmlns:ds="http://schemas.openxmlformats.org/officeDocument/2006/customXml" ds:itemID="{A8EEB2DD-32FD-4F81-9F6F-946B5944D53E}">
  <ds:schemaRefs>
    <ds:schemaRef ds:uri="http://www.sap.com/ip/bi/bexanalyzer/excel/applic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6</vt:i4>
      </vt:variant>
    </vt:vector>
  </HeadingPairs>
  <TitlesOfParts>
    <vt:vector size="11" baseType="lpstr">
      <vt:lpstr>F4-BP</vt:lpstr>
      <vt:lpstr>Hoja1</vt:lpstr>
      <vt:lpstr>Tabla 2</vt:lpstr>
      <vt:lpstr>Table</vt:lpstr>
      <vt:lpstr>Graph</vt:lpstr>
      <vt:lpstr>'F4-BP'!Área_de_impresión</vt:lpstr>
      <vt:lpstr>'Tabla 2'!Área_de_impresión</vt:lpstr>
      <vt:lpstr>Table!Área_de_impresión</vt:lpstr>
      <vt:lpstr>DF_GRID_1</vt:lpstr>
      <vt:lpstr>DF_NAVPANEL_13</vt:lpstr>
      <vt:lpstr>DF_NAVPANEL_18</vt:lpstr>
    </vt:vector>
  </TitlesOfParts>
  <Company>SAP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4. Balance Presupuestario - LDF.</dc:title>
  <dc:creator>I027330</dc:creator>
  <cp:lastModifiedBy>Suelem Janeth González Rodríguez</cp:lastModifiedBy>
  <cp:lastPrinted>2024-07-22T21:37:45Z</cp:lastPrinted>
  <dcterms:created xsi:type="dcterms:W3CDTF">2006-05-18T10:01:57Z</dcterms:created>
  <dcterms:modified xsi:type="dcterms:W3CDTF">2024-07-26T20:16:32Z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F4-22072024.xlsm</vt:lpwstr>
  </property>
  <property fmtid="{D5CDD505-2E9C-101B-9397-08002B2CF9AE}" pid="3" name="_AdHocReviewCycleID">
    <vt:i4>1722966194</vt:i4>
  </property>
  <property fmtid="{D5CDD505-2E9C-101B-9397-08002B2CF9AE}" pid="4" name="_NewReviewCycle">
    <vt:lpwstr/>
  </property>
  <property fmtid="{D5CDD505-2E9C-101B-9397-08002B2CF9AE}" pid="5" name="_EmailSubject">
    <vt:lpwstr/>
  </property>
  <property fmtid="{D5CDD505-2E9C-101B-9397-08002B2CF9AE}" pid="6" name="_AuthorEmail">
    <vt:lpwstr>heike.guder@sap.com</vt:lpwstr>
  </property>
  <property fmtid="{D5CDD505-2E9C-101B-9397-08002B2CF9AE}" pid="7" name="_AuthorEmailDisplayName">
    <vt:lpwstr>Guder, Heike</vt:lpwstr>
  </property>
  <property fmtid="{D5CDD505-2E9C-101B-9397-08002B2CF9AE}" pid="8" name="_PreviousAdHocReviewCycleID">
    <vt:i4>-1215345072</vt:i4>
  </property>
  <property fmtid="{D5CDD505-2E9C-101B-9397-08002B2CF9AE}" pid="9" name="_ReviewingToolsShownOnce">
    <vt:lpwstr/>
  </property>
  <property fmtid="{D5CDD505-2E9C-101B-9397-08002B2CF9AE}" pid="10" name="BExAnalyzer_Activesheet">
    <vt:lpwstr>Balance Presupuestario</vt:lpwstr>
  </property>
</Properties>
</file>