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2TRIM2024LDF PARA PUBLICAR\chuy\"/>
    </mc:Choice>
  </mc:AlternateContent>
  <bookViews>
    <workbookView xWindow="0" yWindow="0" windowWidth="23400" windowHeight="8670" firstSheet="1" activeTab="1"/>
  </bookViews>
  <sheets>
    <sheet name="BExRepositorySheet" sheetId="2" state="veryHidden" r:id="rId1"/>
    <sheet name="6d. CIFRAS RH" sheetId="5" r:id="rId2"/>
    <sheet name="Servicios de Salud" sheetId="4" state="hidden" r:id="rId3"/>
    <sheet name="fuente1" sheetId="3" state="hidden" r:id="rId4"/>
  </sheets>
  <externalReferences>
    <externalReference r:id="rId5"/>
  </externalReferences>
  <definedNames>
    <definedName name="_xlnm.Print_Area" localSheetId="1">'6d. CIFRAS RH'!$A$1:$G$38</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 l="1"/>
  <c r="F24" i="3"/>
  <c r="E24" i="3"/>
  <c r="D24" i="3"/>
  <c r="C24" i="3"/>
  <c r="B24" i="3"/>
  <c r="A24" i="3"/>
  <c r="G23" i="3"/>
  <c r="F23" i="3"/>
  <c r="E23" i="3"/>
  <c r="D23" i="3"/>
  <c r="C23" i="3"/>
  <c r="B23" i="3"/>
  <c r="A23" i="3"/>
  <c r="G22" i="3"/>
  <c r="F22" i="3"/>
  <c r="E22" i="3"/>
  <c r="D22" i="3"/>
  <c r="C22" i="3"/>
  <c r="B22" i="3"/>
  <c r="A22" i="3"/>
  <c r="G21" i="3"/>
  <c r="F21" i="3"/>
  <c r="E21" i="3"/>
  <c r="D21" i="3"/>
  <c r="C21" i="3"/>
  <c r="B21" i="3"/>
  <c r="A21" i="3"/>
  <c r="G20" i="3"/>
  <c r="F20" i="3"/>
  <c r="E20" i="3"/>
  <c r="D20" i="3"/>
  <c r="C20" i="3"/>
  <c r="B20" i="3"/>
  <c r="A20" i="3"/>
  <c r="G19" i="3"/>
  <c r="F19" i="3"/>
  <c r="E19" i="3"/>
  <c r="D19" i="3"/>
  <c r="C19" i="3"/>
  <c r="B19" i="3"/>
  <c r="A19" i="3"/>
  <c r="G18" i="3"/>
  <c r="F18" i="3"/>
  <c r="E18" i="3"/>
  <c r="D18" i="3"/>
  <c r="C18" i="3"/>
  <c r="B18" i="3"/>
  <c r="A18" i="3"/>
  <c r="G17" i="3"/>
  <c r="F17" i="3"/>
  <c r="E17" i="3"/>
  <c r="D17" i="3"/>
  <c r="C17" i="3"/>
  <c r="B17" i="3"/>
  <c r="A17" i="3"/>
  <c r="G16" i="3"/>
  <c r="F16" i="3"/>
  <c r="E16" i="3"/>
  <c r="D16" i="3"/>
  <c r="C16" i="3"/>
  <c r="B16" i="3"/>
  <c r="A16" i="3"/>
  <c r="G15" i="3"/>
  <c r="F15" i="3"/>
  <c r="E15" i="3"/>
  <c r="D15" i="3"/>
  <c r="C15" i="3"/>
  <c r="B15" i="3"/>
  <c r="A15" i="3"/>
  <c r="G14" i="3"/>
  <c r="F14" i="3"/>
  <c r="E14" i="3"/>
  <c r="D14" i="3"/>
  <c r="C14" i="3"/>
  <c r="B14" i="3"/>
  <c r="A14" i="3"/>
  <c r="G13" i="3"/>
  <c r="F13" i="3"/>
  <c r="E13" i="3"/>
  <c r="D13" i="3"/>
  <c r="C13" i="3"/>
  <c r="B13" i="3"/>
  <c r="A13" i="3"/>
  <c r="G12" i="3"/>
  <c r="F12" i="3"/>
  <c r="E12" i="3"/>
  <c r="D12" i="3"/>
  <c r="C12" i="3"/>
  <c r="B12" i="3"/>
  <c r="A12" i="3"/>
  <c r="G11" i="3"/>
  <c r="F11" i="3"/>
  <c r="E11" i="3"/>
  <c r="D11" i="3"/>
  <c r="C11" i="3"/>
  <c r="B11" i="3"/>
  <c r="A11" i="3"/>
  <c r="G10" i="3"/>
  <c r="F10" i="3"/>
  <c r="E10" i="3"/>
  <c r="D10" i="3"/>
  <c r="C10" i="3"/>
  <c r="B10" i="3"/>
  <c r="A10" i="3"/>
  <c r="G9" i="3"/>
  <c r="F9" i="3"/>
  <c r="E9" i="3"/>
  <c r="D9" i="3"/>
  <c r="C9" i="3"/>
  <c r="B9" i="3"/>
  <c r="A9" i="3"/>
  <c r="G8" i="3"/>
  <c r="F8" i="3"/>
  <c r="E8" i="3"/>
  <c r="D8" i="3"/>
  <c r="C8" i="3"/>
  <c r="B8" i="3"/>
  <c r="A8" i="3"/>
  <c r="G7" i="3"/>
  <c r="F7" i="3"/>
  <c r="E7" i="3"/>
  <c r="D7" i="3"/>
  <c r="C7" i="3"/>
  <c r="B7" i="3"/>
  <c r="A7" i="3"/>
  <c r="G6" i="3"/>
  <c r="F6" i="3"/>
  <c r="E6" i="3"/>
  <c r="D6" i="3"/>
  <c r="C6" i="3"/>
  <c r="B6" i="3"/>
  <c r="A6" i="3"/>
  <c r="G5" i="3"/>
  <c r="F5" i="3"/>
  <c r="E5" i="3"/>
  <c r="D5" i="3"/>
  <c r="C5" i="3"/>
  <c r="B5" i="3"/>
  <c r="A5" i="3"/>
  <c r="G4" i="3"/>
  <c r="F4" i="3"/>
  <c r="E4" i="3"/>
  <c r="D4" i="3"/>
  <c r="C4" i="3"/>
  <c r="B4" i="3"/>
  <c r="A4" i="3"/>
  <c r="G3" i="3"/>
  <c r="F3" i="3"/>
  <c r="E3" i="3"/>
  <c r="D3" i="3"/>
  <c r="C3" i="3"/>
  <c r="B3" i="3"/>
  <c r="A3" i="3"/>
  <c r="G2" i="3"/>
  <c r="F2" i="3"/>
  <c r="E2" i="3"/>
  <c r="D2" i="3"/>
  <c r="C2" i="3"/>
  <c r="B2" i="3"/>
  <c r="A2" i="3"/>
  <c r="G1" i="3"/>
  <c r="F1" i="3"/>
  <c r="E1" i="3"/>
  <c r="D1" i="3"/>
  <c r="C1" i="3"/>
  <c r="B1" i="3"/>
  <c r="M1" i="5" l="1"/>
  <c r="O1" i="5" s="1"/>
  <c r="L1" i="5"/>
  <c r="N1" i="5" s="1"/>
  <c r="F1" i="5"/>
  <c r="H1" i="5" s="1"/>
  <c r="E1" i="5"/>
  <c r="G1" i="5" s="1"/>
  <c r="D1" i="5"/>
</calcChain>
</file>

<file path=xl/sharedStrings.xml><?xml version="1.0" encoding="utf-8"?>
<sst xmlns="http://schemas.openxmlformats.org/spreadsheetml/2006/main" count="42" uniqueCount="32">
  <si>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</si>
  <si>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</si>
  <si>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</si>
  <si>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</si>
  <si>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</si>
  <si>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</si>
  <si>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</si>
  <si>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</si>
  <si>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</si>
  <si>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</si>
  <si>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</si>
  <si>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A. Personal Administrativo y de Servicio Público</t>
  </si>
  <si>
    <t>B. Magisterio</t>
  </si>
  <si>
    <t>c1) Personal Administrativo</t>
  </si>
  <si>
    <t>c2) Personal Médico, Paramédico y afín</t>
  </si>
  <si>
    <t>D. Seguridad Pública</t>
  </si>
  <si>
    <t>e1) Nombre del Programa o Ley 1</t>
  </si>
  <si>
    <t>e2) Nombre del Programa o Ley 2</t>
  </si>
  <si>
    <t>F. Sentencias laborales definitivas</t>
  </si>
  <si>
    <t>GOBIERNO DEL ESTADO DE MICHOACÁN DE OCAMPO</t>
  </si>
  <si>
    <t>No existen datos adecuados</t>
  </si>
  <si>
    <t xml:space="preserve">I. Gasto No Etiquetado </t>
  </si>
  <si>
    <t xml:space="preserve">C. Servicios de Salud </t>
  </si>
  <si>
    <t xml:space="preserve">II. Gasto Etiquetado </t>
  </si>
  <si>
    <t xml:space="preserve">E. Gastos asociados a la implementación de nuevas leyes federales o reformas a las mismas </t>
  </si>
  <si>
    <t xml:space="preserve">III. Total del Gasto en Servicios Personales </t>
  </si>
  <si>
    <t>01-ENE..06-JUN</t>
  </si>
  <si>
    <t>001.2024..006.2024</t>
  </si>
  <si>
    <t>22/07/2024</t>
  </si>
  <si>
    <t>24</t>
  </si>
  <si>
    <t xml:space="preserve">Nota: Los importes mostrados en el Estado Analítio no incluye el presupuesto ejercido por la Secretaría de Salud en partidas específicas del capítulo 1000 derivadas de la ministración de recursos, realizadas por la Secretaría de Finanzas y Administración en capítulos del gasto 4000. </t>
  </si>
  <si>
    <t>Del 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</si>
</sst>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0.00"/>
  </numFmts>
  <fonts count="31"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s>
  <fills count="27">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8">
    <xf numFmtId="0" fontId="0" fillId="0" borderId="0"/>
    <xf numFmtId="0" fontId="27" fillId="0" borderId="0" applyNumberFormat="0" applyFill="0" applyBorder="0" applyAlignment="0" applyProtection="0"/>
    <xf numFmtId="0" fontId="11" fillId="0" borderId="18" applyNumberFormat="0" applyFill="0" applyAlignment="0" applyProtection="0"/>
    <xf numFmtId="0" fontId="28" fillId="0" borderId="24" applyNumberFormat="0" applyFill="0" applyAlignment="0" applyProtection="0"/>
    <xf numFmtId="0" fontId="12" fillId="0" borderId="25"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15" applyNumberFormat="0" applyAlignment="0" applyProtection="0"/>
    <xf numFmtId="0" fontId="16" fillId="3" borderId="20" applyNumberFormat="0" applyAlignment="0" applyProtection="0"/>
    <xf numFmtId="0" fontId="8" fillId="3" borderId="15" applyNumberFormat="0" applyAlignment="0" applyProtection="0"/>
    <xf numFmtId="0" fontId="10" fillId="0" borderId="17" applyNumberFormat="0" applyFill="0" applyAlignment="0" applyProtection="0"/>
    <xf numFmtId="0" fontId="9" fillId="4" borderId="16" applyNumberFormat="0" applyAlignment="0" applyProtection="0"/>
    <xf numFmtId="0" fontId="25" fillId="0" borderId="0" applyNumberFormat="0" applyFill="0" applyBorder="0" applyAlignment="0" applyProtection="0"/>
    <xf numFmtId="0" fontId="6" fillId="7" borderId="19" applyNumberFormat="0" applyFont="0" applyAlignment="0" applyProtection="0"/>
    <xf numFmtId="0" fontId="26" fillId="0" borderId="0" applyNumberFormat="0" applyFill="0" applyBorder="0" applyAlignment="0" applyProtection="0"/>
    <xf numFmtId="0" fontId="29" fillId="0" borderId="26" applyNumberFormat="0" applyFill="0" applyAlignment="0" applyProtection="0"/>
    <xf numFmtId="4" fontId="17" fillId="8" borderId="21" applyNumberFormat="0" applyProtection="0">
      <alignment vertical="center"/>
    </xf>
    <xf numFmtId="4" fontId="18" fillId="8" borderId="21" applyNumberFormat="0" applyProtection="0">
      <alignment vertical="center"/>
    </xf>
    <xf numFmtId="4" fontId="17" fillId="8" borderId="21" applyNumberFormat="0" applyProtection="0">
      <alignment horizontal="left" vertical="center" indent="1"/>
    </xf>
    <xf numFmtId="0" fontId="17" fillId="8" borderId="21" applyNumberFormat="0" applyProtection="0">
      <alignment horizontal="left" vertical="top" indent="1"/>
    </xf>
    <xf numFmtId="4" fontId="17" fillId="9" borderId="0" applyNumberFormat="0" applyProtection="0">
      <alignment horizontal="left" vertical="center" indent="1"/>
    </xf>
    <xf numFmtId="4" fontId="19" fillId="10" borderId="21" applyNumberFormat="0" applyProtection="0">
      <alignment horizontal="right" vertical="center"/>
    </xf>
    <xf numFmtId="4" fontId="19" fillId="11" borderId="21" applyNumberFormat="0" applyProtection="0">
      <alignment horizontal="right" vertical="center"/>
    </xf>
    <xf numFmtId="4" fontId="19" fillId="12" borderId="21" applyNumberFormat="0" applyProtection="0">
      <alignment horizontal="right" vertical="center"/>
    </xf>
    <xf numFmtId="4" fontId="19" fillId="13" borderId="21" applyNumberFormat="0" applyProtection="0">
      <alignment horizontal="right" vertical="center"/>
    </xf>
    <xf numFmtId="4" fontId="19" fillId="14" borderId="21" applyNumberFormat="0" applyProtection="0">
      <alignment horizontal="right" vertical="center"/>
    </xf>
    <xf numFmtId="4" fontId="19" fillId="15" borderId="21" applyNumberFormat="0" applyProtection="0">
      <alignment horizontal="right" vertical="center"/>
    </xf>
    <xf numFmtId="4" fontId="19" fillId="16" borderId="21" applyNumberFormat="0" applyProtection="0">
      <alignment horizontal="right" vertical="center"/>
    </xf>
    <xf numFmtId="4" fontId="19" fillId="17" borderId="21" applyNumberFormat="0" applyProtection="0">
      <alignment horizontal="right" vertical="center"/>
    </xf>
    <xf numFmtId="4" fontId="19" fillId="18" borderId="21" applyNumberFormat="0" applyProtection="0">
      <alignment horizontal="right" vertical="center"/>
    </xf>
    <xf numFmtId="4" fontId="17" fillId="19" borderId="22"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21"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21" applyNumberFormat="0" applyProtection="0">
      <alignment horizontal="left" vertical="center" indent="1"/>
    </xf>
    <xf numFmtId="0" fontId="6" fillId="21" borderId="21" applyNumberFormat="0" applyProtection="0">
      <alignment horizontal="left" vertical="top" indent="1"/>
    </xf>
    <xf numFmtId="0" fontId="6" fillId="9" borderId="21" applyNumberFormat="0" applyProtection="0">
      <alignment horizontal="left" vertical="center" indent="1"/>
    </xf>
    <xf numFmtId="0" fontId="6" fillId="9" borderId="21" applyNumberFormat="0" applyProtection="0">
      <alignment horizontal="left" vertical="top" indent="1"/>
    </xf>
    <xf numFmtId="0" fontId="6" fillId="22" borderId="21" applyNumberFormat="0" applyProtection="0">
      <alignment horizontal="left" vertical="center" indent="1"/>
    </xf>
    <xf numFmtId="0" fontId="6" fillId="22" borderId="21" applyNumberFormat="0" applyProtection="0">
      <alignment horizontal="left" vertical="top" indent="1"/>
    </xf>
    <xf numFmtId="0" fontId="6" fillId="20" borderId="21" applyNumberFormat="0" applyProtection="0">
      <alignment horizontal="left" vertical="center" indent="1"/>
    </xf>
    <xf numFmtId="0" fontId="6" fillId="20" borderId="21" applyNumberFormat="0" applyProtection="0">
      <alignment horizontal="left" vertical="top" indent="1"/>
    </xf>
    <xf numFmtId="0" fontId="6" fillId="23" borderId="23" applyNumberFormat="0">
      <protection locked="0"/>
    </xf>
    <xf numFmtId="4" fontId="19" fillId="24" borderId="21" applyNumberFormat="0" applyProtection="0">
      <alignment vertical="center"/>
    </xf>
    <xf numFmtId="4" fontId="21" fillId="24" borderId="21" applyNumberFormat="0" applyProtection="0">
      <alignment vertical="center"/>
    </xf>
    <xf numFmtId="4" fontId="19" fillId="24" borderId="21" applyNumberFormat="0" applyProtection="0">
      <alignment horizontal="left" vertical="center" indent="1"/>
    </xf>
    <xf numFmtId="0" fontId="19" fillId="24" borderId="21" applyNumberFormat="0" applyProtection="0">
      <alignment horizontal="left" vertical="top" indent="1"/>
    </xf>
    <xf numFmtId="4" fontId="19" fillId="20" borderId="21" applyNumberFormat="0" applyProtection="0">
      <alignment horizontal="right" vertical="center"/>
    </xf>
    <xf numFmtId="4" fontId="21" fillId="20" borderId="21" applyNumberFormat="0" applyProtection="0">
      <alignment horizontal="right" vertical="center"/>
    </xf>
    <xf numFmtId="4" fontId="19" fillId="9" borderId="21" applyNumberFormat="0" applyProtection="0">
      <alignment horizontal="left" vertical="center" indent="1"/>
    </xf>
    <xf numFmtId="0" fontId="19" fillId="9" borderId="21" applyNumberFormat="0" applyProtection="0">
      <alignment horizontal="left" vertical="top" indent="1"/>
    </xf>
    <xf numFmtId="4" fontId="22" fillId="25" borderId="0" applyNumberFormat="0" applyProtection="0">
      <alignment horizontal="left" vertical="center" indent="1"/>
    </xf>
    <xf numFmtId="4" fontId="23" fillId="20" borderId="21" applyNumberFormat="0" applyProtection="0">
      <alignment horizontal="right" vertical="center"/>
    </xf>
    <xf numFmtId="0" fontId="24" fillId="0" borderId="0" applyNumberFormat="0" applyFill="0" applyBorder="0" applyAlignment="0" applyProtection="0"/>
  </cellStyleXfs>
  <cellXfs count="49">
    <xf numFmtId="0" fontId="0" fillId="0" borderId="0" xfId="0"/>
    <xf numFmtId="0" fontId="0" fillId="0" borderId="0" xfId="0" quotePrefix="1" applyAlignment="1"/>
    <xf numFmtId="0" fontId="4" fillId="0" borderId="4" xfId="0" applyFont="1" applyBorder="1" applyAlignment="1">
      <alignment horizontal="left" vertical="center" wrapText="1"/>
    </xf>
    <xf numFmtId="4" fontId="4" fillId="0" borderId="14" xfId="0" applyNumberFormat="1" applyFont="1" applyBorder="1" applyAlignment="1">
      <alignment horizontal="right" vertical="center" wrapText="1"/>
    </xf>
    <xf numFmtId="0" fontId="5" fillId="0" borderId="4" xfId="0" applyFont="1" applyBorder="1" applyAlignment="1">
      <alignment horizontal="left" vertical="center" wrapText="1"/>
    </xf>
    <xf numFmtId="4" fontId="5" fillId="0" borderId="14" xfId="0" applyNumberFormat="1" applyFont="1" applyBorder="1" applyAlignment="1">
      <alignment horizontal="right" vertical="center" wrapText="1"/>
    </xf>
    <xf numFmtId="0" fontId="5" fillId="0" borderId="4" xfId="0" applyFont="1" applyBorder="1" applyAlignment="1">
      <alignment horizontal="left" vertical="center" wrapText="1" indent="1"/>
    </xf>
    <xf numFmtId="4"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xf numFmtId="0" fontId="30" fillId="0" borderId="0" xfId="0" quotePrefix="1" applyFont="1" applyAlignment="1"/>
    <xf numFmtId="0" fontId="30" fillId="0" borderId="0" xfId="0" applyFont="1"/>
    <xf numFmtId="0" fontId="23" fillId="20" borderId="21" xfId="56" quotePrefix="1" applyNumberFormat="1">
      <alignment horizontal="right" vertical="center"/>
    </xf>
    <xf numFmtId="0" fontId="4" fillId="0" borderId="4" xfId="0" applyFont="1" applyBorder="1" applyAlignment="1">
      <alignment horizontal="left" vertical="center"/>
    </xf>
    <xf numFmtId="0" fontId="17" fillId="9" borderId="0" xfId="22" applyNumberFormat="1">
      <alignment horizontal="left" vertical="center" indent="1"/>
    </xf>
    <xf numFmtId="0" fontId="19" fillId="9" borderId="21" xfId="53" applyNumberFormat="1">
      <alignment horizontal="left" vertical="center" indent="1"/>
    </xf>
    <xf numFmtId="164" fontId="19" fillId="20" borderId="21" xfId="51" applyNumberFormat="1">
      <alignment horizontal="right" vertical="center"/>
    </xf>
    <xf numFmtId="0" fontId="6" fillId="21" borderId="21" xfId="38" applyAlignment="1">
      <alignment horizontal="left" vertical="center" indent="2"/>
    </xf>
    <xf numFmtId="0" fontId="6" fillId="9" borderId="21" xfId="40" applyAlignment="1">
      <alignment horizontal="left" vertical="center" indent="3"/>
    </xf>
    <xf numFmtId="0" fontId="6" fillId="22" borderId="21" xfId="42" applyAlignment="1">
      <alignment horizontal="left" vertical="center" indent="4"/>
    </xf>
    <xf numFmtId="4" fontId="19" fillId="20" borderId="21" xfId="51" applyNumberFormat="1">
      <alignment horizontal="right" vertical="center"/>
    </xf>
    <xf numFmtId="0" fontId="4" fillId="26" borderId="13" xfId="0" applyFont="1" applyFill="1" applyBorder="1" applyAlignment="1">
      <alignment horizontal="center" vertical="center"/>
    </xf>
    <xf numFmtId="0" fontId="4" fillId="26" borderId="13" xfId="0" applyFont="1" applyFill="1" applyBorder="1" applyAlignment="1">
      <alignment horizontal="center" vertical="center" wrapText="1"/>
    </xf>
    <xf numFmtId="0" fontId="4" fillId="26" borderId="30" xfId="0" applyFont="1" applyFill="1" applyBorder="1" applyAlignment="1">
      <alignment horizontal="center" vertical="center"/>
    </xf>
    <xf numFmtId="0" fontId="4" fillId="26" borderId="31" xfId="0" applyFont="1" applyFill="1" applyBorder="1" applyAlignment="1">
      <alignment horizontal="center" vertical="center"/>
    </xf>
    <xf numFmtId="0" fontId="4" fillId="26" borderId="32" xfId="0" applyFont="1" applyFill="1" applyBorder="1" applyAlignment="1">
      <alignment horizontal="center" vertical="center"/>
    </xf>
    <xf numFmtId="0" fontId="1" fillId="26" borderId="1" xfId="0" applyFont="1" applyFill="1" applyBorder="1" applyAlignment="1">
      <alignment horizontal="center" vertical="center" wrapText="1"/>
    </xf>
    <xf numFmtId="0" fontId="1" fillId="26" borderId="2" xfId="0" applyFont="1" applyFill="1" applyBorder="1" applyAlignment="1">
      <alignment horizontal="center" vertical="center" wrapText="1"/>
    </xf>
    <xf numFmtId="0" fontId="1" fillId="26" borderId="3" xfId="0" applyFont="1" applyFill="1" applyBorder="1" applyAlignment="1">
      <alignment horizontal="center" vertical="center" wrapText="1"/>
    </xf>
    <xf numFmtId="0" fontId="2" fillId="26" borderId="4" xfId="0" applyFont="1" applyFill="1" applyBorder="1" applyAlignment="1">
      <alignment horizontal="center" vertical="center"/>
    </xf>
    <xf numFmtId="0" fontId="2" fillId="26" borderId="0" xfId="0" applyFont="1" applyFill="1" applyBorder="1" applyAlignment="1">
      <alignment horizontal="center" vertical="center"/>
    </xf>
    <xf numFmtId="0" fontId="2" fillId="26" borderId="5" xfId="0" applyFont="1" applyFill="1" applyBorder="1" applyAlignment="1">
      <alignment horizontal="center" vertical="center"/>
    </xf>
    <xf numFmtId="0" fontId="3" fillId="26" borderId="4" xfId="0" applyFont="1" applyFill="1" applyBorder="1" applyAlignment="1">
      <alignment horizontal="center" vertical="center"/>
    </xf>
    <xf numFmtId="0" fontId="3" fillId="26" borderId="0" xfId="0" applyFont="1" applyFill="1" applyBorder="1" applyAlignment="1">
      <alignment horizontal="center" vertical="center"/>
    </xf>
    <xf numFmtId="0" fontId="3" fillId="26" borderId="5" xfId="0" applyFont="1" applyFill="1" applyBorder="1" applyAlignment="1">
      <alignment horizontal="center" vertical="center"/>
    </xf>
    <xf numFmtId="0" fontId="4" fillId="26" borderId="27" xfId="0" applyFont="1" applyFill="1" applyBorder="1" applyAlignment="1">
      <alignment horizontal="center" vertical="center" wrapText="1"/>
    </xf>
    <xf numFmtId="0" fontId="4" fillId="26" borderId="28" xfId="0" applyFont="1" applyFill="1" applyBorder="1" applyAlignment="1">
      <alignment horizontal="center" vertical="center" wrapText="1"/>
    </xf>
    <xf numFmtId="0" fontId="4" fillId="26" borderId="29" xfId="0" applyFont="1" applyFill="1" applyBorder="1" applyAlignment="1">
      <alignment horizontal="center" vertical="center" wrapText="1"/>
    </xf>
    <xf numFmtId="0" fontId="4" fillId="26" borderId="8" xfId="0" applyFont="1" applyFill="1" applyBorder="1" applyAlignment="1">
      <alignment horizontal="center" vertical="center"/>
    </xf>
    <xf numFmtId="0" fontId="4" fillId="26" borderId="12" xfId="0" applyFont="1" applyFill="1" applyBorder="1" applyAlignment="1">
      <alignment horizontal="center" vertical="center"/>
    </xf>
    <xf numFmtId="0" fontId="4" fillId="26" borderId="9" xfId="0" applyFont="1" applyFill="1" applyBorder="1" applyAlignment="1">
      <alignment horizontal="center" vertical="center" wrapText="1"/>
    </xf>
    <xf numFmtId="0" fontId="4" fillId="26" borderId="10" xfId="0" applyFont="1" applyFill="1" applyBorder="1" applyAlignment="1">
      <alignment horizontal="center" vertical="center" wrapText="1"/>
    </xf>
    <xf numFmtId="0" fontId="4" fillId="26" borderId="11" xfId="0" applyFont="1" applyFill="1" applyBorder="1" applyAlignment="1">
      <alignment horizontal="center" vertical="center" wrapText="1"/>
    </xf>
    <xf numFmtId="0" fontId="4" fillId="26" borderId="8" xfId="0" applyFont="1" applyFill="1" applyBorder="1" applyAlignment="1">
      <alignment horizontal="center" vertical="center" wrapText="1"/>
    </xf>
    <xf numFmtId="0" fontId="4" fillId="26" borderId="12" xfId="0" applyFont="1" applyFill="1" applyBorder="1" applyAlignment="1">
      <alignment horizontal="center" vertical="center" wrapText="1"/>
    </xf>
    <xf numFmtId="0" fontId="0" fillId="0" borderId="0" xfId="0" applyFill="1" applyAlignment="1">
      <alignment horizontal="center" wrapText="1"/>
    </xf>
    <xf numFmtId="0" fontId="0" fillId="0" borderId="0" xfId="0" applyAlignment="1">
      <alignment wrapText="1"/>
    </xf>
  </cellXfs>
  <cellStyles count="58">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SAPBEXaggData" xfId="18"/>
    <cellStyle name="SAPBEXaggDataEmph" xfId="19"/>
    <cellStyle name="SAPBEXaggItem" xfId="20"/>
    <cellStyle name="SAPBEXaggItemX" xfId="21"/>
    <cellStyle name="SAPBEXchaText" xfId="22"/>
    <cellStyle name="SAPBEXexcBad7" xfId="23"/>
    <cellStyle name="SAPBEXexcBad8" xfId="24"/>
    <cellStyle name="SAPBEXexcBad9" xfId="25"/>
    <cellStyle name="SAPBEXexcCritical4" xfId="26"/>
    <cellStyle name="SAPBEXexcCritical5" xfId="27"/>
    <cellStyle name="SAPBEXexcCritical6" xfId="28"/>
    <cellStyle name="SAPBEXexcGood1" xfId="29"/>
    <cellStyle name="SAPBEXexcGood2" xfId="30"/>
    <cellStyle name="SAPBEXexcGood3" xfId="31"/>
    <cellStyle name="SAPBEXfilterDrill" xfId="32"/>
    <cellStyle name="SAPBEXfilterItem" xfId="33"/>
    <cellStyle name="SAPBEXfilterText" xfId="34"/>
    <cellStyle name="SAPBEXformats" xfId="35"/>
    <cellStyle name="SAPBEXheaderItem" xfId="36"/>
    <cellStyle name="SAPBEXheaderText" xfId="37"/>
    <cellStyle name="SAPBEXHLevel0" xfId="38"/>
    <cellStyle name="SAPBEXHLevel0X" xfId="39"/>
    <cellStyle name="SAPBEXHLevel1" xfId="40"/>
    <cellStyle name="SAPBEXHLevel1X" xfId="41"/>
    <cellStyle name="SAPBEXHLevel2" xfId="42"/>
    <cellStyle name="SAPBEXHLevel2X" xfId="43"/>
    <cellStyle name="SAPBEXHLevel3" xfId="44"/>
    <cellStyle name="SAPBEXHLevel3X" xfId="45"/>
    <cellStyle name="SAPBEXinputData" xfId="46"/>
    <cellStyle name="SAPBEXresData" xfId="47"/>
    <cellStyle name="SAPBEXresDataEmph" xfId="48"/>
    <cellStyle name="SAPBEXresItem" xfId="49"/>
    <cellStyle name="SAPBEXresItemX" xfId="50"/>
    <cellStyle name="SAPBEXstdData" xfId="51"/>
    <cellStyle name="SAPBEXstdDataEmph" xfId="52"/>
    <cellStyle name="SAPBEXstdItem" xfId="53"/>
    <cellStyle name="SAPBEXstdItemX" xfId="54"/>
    <cellStyle name="SAPBEXtitle" xfId="55"/>
    <cellStyle name="SAPBEXundefined" xfId="56"/>
    <cellStyle name="Sheet Title" xfId="57"/>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macro="[1]!DesignIconClicked">
      <xdr:nvPicPr>
        <xdr:cNvPr id="2" name="BExKIN6PVBBZBBPEQHRTTEUH2RJ4" hidden="1">
          <a:extLst>
            <a:ext uri="{FF2B5EF4-FFF2-40B4-BE49-F238E27FC236}">
              <a16:creationId xmlns:a16="http://schemas.microsoft.com/office/drawing/2014/main" xmlns=""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macro="[1]!DesignIconClicked">
      <xdr:nvPicPr>
        <xdr:cNvPr id="3" name="BEx9B78HB8WUJP8F5QJPTI4VOOBZ" hidden="1">
          <a:extLst>
            <a:ext uri="{FF2B5EF4-FFF2-40B4-BE49-F238E27FC236}">
              <a16:creationId xmlns:a16="http://schemas.microsoft.com/office/drawing/2014/main" xmlns=""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0" y="0"/>
          <a:ext cx="1206500" cy="0"/>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macro="[1]!DesignIconClicked">
      <xdr:nvPicPr>
        <xdr:cNvPr id="5" name="BExMFHC8OH6P15SAN2C0IHUG1MH1" hidden="1">
          <a:extLst>
            <a:ext uri="{FF2B5EF4-FFF2-40B4-BE49-F238E27FC236}">
              <a16:creationId xmlns:a16="http://schemas.microsoft.com/office/drawing/2014/main" xmlns=""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0"/>
          <a:ext cx="1206500" cy="149225"/>
        </a:xfrm>
        <a:prstGeom prst="rect">
          <a:avLst/>
        </a:prstGeom>
      </xdr:spPr>
    </xdr:pic>
    <xdr:clientData/>
  </xdr:twoCellAnchor>
  <xdr:twoCellAnchor>
    <xdr:from>
      <xdr:col>9</xdr:col>
      <xdr:colOff>0</xdr:colOff>
      <xdr:row>0</xdr:row>
      <xdr:rowOff>0</xdr:rowOff>
    </xdr:from>
    <xdr:to>
      <xdr:col>9</xdr:col>
      <xdr:colOff>749300</xdr:colOff>
      <xdr:row>0</xdr:row>
      <xdr:rowOff>149225</xdr:rowOff>
    </xdr:to>
    <xdr:pic macro="[1]!DesignIconClicked">
      <xdr:nvPicPr>
        <xdr:cNvPr id="6" name="BExCUWXX7JJEJN31XAOANCPK8ARY" hidden="1">
          <a:extLst>
            <a:ext uri="{FF2B5EF4-FFF2-40B4-BE49-F238E27FC236}">
              <a16:creationId xmlns:a16="http://schemas.microsoft.com/office/drawing/2014/main" xmlns=""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4500" y="0"/>
          <a:ext cx="749300" cy="149225"/>
        </a:xfrm>
        <a:prstGeom prst="rect">
          <a:avLst/>
        </a:prstGeom>
      </xdr:spPr>
    </xdr:pic>
    <xdr:clientData/>
  </xdr:twoCellAnchor>
  <xdr:twoCellAnchor>
    <xdr:from>
      <xdr:col>10</xdr:col>
      <xdr:colOff>0</xdr:colOff>
      <xdr:row>0</xdr:row>
      <xdr:rowOff>0</xdr:rowOff>
    </xdr:from>
    <xdr:to>
      <xdr:col>10</xdr:col>
      <xdr:colOff>749300</xdr:colOff>
      <xdr:row>0</xdr:row>
      <xdr:rowOff>149225</xdr:rowOff>
    </xdr:to>
    <xdr:pic macro="[1]!DesignIconClicked">
      <xdr:nvPicPr>
        <xdr:cNvPr id="7" name="BEx9HVAIJ4BSXQ4BPAAQOST7K1OL" hidden="1">
          <a:extLst>
            <a:ext uri="{FF2B5EF4-FFF2-40B4-BE49-F238E27FC236}">
              <a16:creationId xmlns:a16="http://schemas.microsoft.com/office/drawing/2014/main" xmlns="" id="{00000000-0008-0000-0100-000007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0" y="0"/>
          <a:ext cx="749300" cy="149225"/>
        </a:xfrm>
        <a:prstGeom prst="rect">
          <a:avLst/>
        </a:prstGeom>
      </xdr:spPr>
    </xdr:pic>
    <xdr:clientData/>
  </xdr:twoCellAnchor>
  <xdr:twoCellAnchor>
    <xdr:from>
      <xdr:col>0</xdr:col>
      <xdr:colOff>0</xdr:colOff>
      <xdr:row>0</xdr:row>
      <xdr:rowOff>0</xdr:rowOff>
    </xdr:from>
    <xdr:to>
      <xdr:col>0</xdr:col>
      <xdr:colOff>4292600</xdr:colOff>
      <xdr:row>0</xdr:row>
      <xdr:rowOff>149225</xdr:rowOff>
    </xdr:to>
    <xdr:pic macro="[1]!DesignIconClicked">
      <xdr:nvPicPr>
        <xdr:cNvPr id="8" name="BExMG5BAX65W28MQRABL470W0MAL" hidden="1">
          <a:extLst>
            <a:ext uri="{FF2B5EF4-FFF2-40B4-BE49-F238E27FC236}">
              <a16:creationId xmlns:a16="http://schemas.microsoft.com/office/drawing/2014/main" xmlns=""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26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macro="[1]!DesignIconClicked">
      <xdr:nvPicPr>
        <xdr:cNvPr id="2" name="BExGPNB3O9HWVG9G802SY7HV7Z0U" hidden="1">
          <a:extLst>
            <a:ext uri="{FF2B5EF4-FFF2-40B4-BE49-F238E27FC236}">
              <a16:creationId xmlns:a16="http://schemas.microsoft.com/office/drawing/2014/main" xmlns=""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1296987</xdr:colOff>
      <xdr:row>23</xdr:row>
      <xdr:rowOff>39687</xdr:rowOff>
    </xdr:to>
    <xdr:pic macro="[1]!DesignIconClicked">
      <xdr:nvPicPr>
        <xdr:cNvPr id="3" name="BEx5N82PHKWE9JFL4KDG6QN7596V" hidden="1">
          <a:extLst>
            <a:ext uri="{FF2B5EF4-FFF2-40B4-BE49-F238E27FC236}">
              <a16:creationId xmlns:a16="http://schemas.microsoft.com/office/drawing/2014/main" xmlns=""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74550" cy="387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BexGetCellData"/>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showGridLines="0" tabSelected="1" zoomScaleNormal="100" workbookViewId="0">
      <pane ySplit="9" topLeftCell="A10" activePane="bottomLeft" state="frozen"/>
      <selection activeCell="A2" sqref="A2"/>
      <selection pane="bottomLeft" activeCell="A10" sqref="A10"/>
    </sheetView>
  </sheetViews>
  <sheetFormatPr baseColWidth="10" defaultColWidth="11.42578125" defaultRowHeight="12.75" x14ac:dyDescent="0.2"/>
  <cols>
    <col min="1" max="1" width="64.5703125" customWidth="1"/>
    <col min="2" max="7" width="18.28515625" customWidth="1"/>
  </cols>
  <sheetData>
    <row r="1" spans="1:15" s="13" customFormat="1" x14ac:dyDescent="0.2">
      <c r="A1" s="12" t="s">
        <v>27</v>
      </c>
      <c r="B1" s="12"/>
      <c r="C1" s="12" t="s">
        <v>28</v>
      </c>
      <c r="D1" s="12" t="str">
        <f>MID(A1,5,4)</f>
        <v>2024</v>
      </c>
      <c r="E1" s="13" t="str">
        <f>MID(A1,1,3)</f>
        <v>001</v>
      </c>
      <c r="F1" s="13" t="str">
        <f>MID(A1,11,3)</f>
        <v>006</v>
      </c>
      <c r="G1" s="13" t="str">
        <f>IF(E1="001","Enero",IF(E1="002","Febrero",IF(E1="003","Marzo",IF(E1="004","Abril",IF(E1="005","Mayo",IF(E1="006","Junio",IF(E1="007","Julio",IF(E1="008","Agosto",IF(E1="009","Septiembre",IF(E1="010","Octubre",IF(E1="011","Noviembre","Diciembre")))))))))))</f>
        <v>Enero</v>
      </c>
      <c r="H1" s="13" t="str">
        <f>IF(F1="001","Enero",IF(F1="002","Febrero",IF(F1="003","Marzo",IF(F1="004","Abril",IF(F1="005","Mayo",IF(F1="006","Junio",IF(F1="007","Julio",IF(F1="008","Agosto",IF(F1="009","Septiembre",IF(F1="010","Octubre",IF(F1="011","Noviembre","Diciembre")))))))))))</f>
        <v>Junio</v>
      </c>
      <c r="J1" s="12" t="s">
        <v>29</v>
      </c>
      <c r="K1" s="12" t="s">
        <v>26</v>
      </c>
      <c r="L1" s="13" t="str">
        <f>MID(K1,1,2)</f>
        <v>01</v>
      </c>
      <c r="M1" s="13" t="str">
        <f>MID(K1,9,2)</f>
        <v>06</v>
      </c>
      <c r="N1" s="13" t="str">
        <f>IF(L1="01","Enero",IF(L1="02","Febrero",IF(L1="03","Marzo",IF(L1="04","Abril",IF(L1="05","Mayo",IF(L1="06","Junio",IF(L1="07","Julio",IF(L1="08","Agosto",IF(L1="09","Septiembre",IF(L1="10","Octubre",IF(L1="11","Noviembre","Diciembre")))))))))))</f>
        <v>Enero</v>
      </c>
      <c r="O1" s="13" t="str">
        <f>IF(M1="01","Enero",IF(M1="02","Febrero",IF(M1="03","Marzo",IF(M1="04","Abril",IF(M1="05","Mayo",IF(M1="06","Junio",IF(M1="07","Julio",IF(M1="08","Agosto",IF(M1="09","Septiembre",IF(M1="10","Octubre",IF(M1="11","Noviembre","Diciembre")))))))))))</f>
        <v>Junio</v>
      </c>
    </row>
    <row r="2" spans="1:15" ht="13.5" thickBot="1" x14ac:dyDescent="0.25">
      <c r="A2" s="1"/>
      <c r="B2" s="11"/>
      <c r="D2" s="1"/>
    </row>
    <row r="3" spans="1:15" ht="18" customHeight="1" x14ac:dyDescent="0.2">
      <c r="A3" s="28" t="s">
        <v>19</v>
      </c>
      <c r="B3" s="29"/>
      <c r="C3" s="29"/>
      <c r="D3" s="29"/>
      <c r="E3" s="29"/>
      <c r="F3" s="29"/>
      <c r="G3" s="30"/>
    </row>
    <row r="4" spans="1:15" ht="15" x14ac:dyDescent="0.2">
      <c r="A4" s="31" t="s">
        <v>0</v>
      </c>
      <c r="B4" s="32"/>
      <c r="C4" s="32"/>
      <c r="D4" s="32"/>
      <c r="E4" s="32"/>
      <c r="F4" s="32"/>
      <c r="G4" s="33"/>
    </row>
    <row r="5" spans="1:15" x14ac:dyDescent="0.2">
      <c r="A5" s="34" t="s">
        <v>1</v>
      </c>
      <c r="B5" s="35"/>
      <c r="C5" s="35"/>
      <c r="D5" s="35"/>
      <c r="E5" s="35"/>
      <c r="F5" s="35"/>
      <c r="G5" s="36"/>
    </row>
    <row r="6" spans="1:15" ht="46.5" customHeight="1" x14ac:dyDescent="0.2">
      <c r="A6" s="37" t="s">
        <v>31</v>
      </c>
      <c r="B6" s="38"/>
      <c r="C6" s="38"/>
      <c r="D6" s="38"/>
      <c r="E6" s="38"/>
      <c r="F6" s="38"/>
      <c r="G6" s="39"/>
    </row>
    <row r="7" spans="1:15" ht="13.5" thickBot="1" x14ac:dyDescent="0.25">
      <c r="A7" s="25" t="s">
        <v>2</v>
      </c>
      <c r="B7" s="26"/>
      <c r="C7" s="26"/>
      <c r="D7" s="26"/>
      <c r="E7" s="26"/>
      <c r="F7" s="26"/>
      <c r="G7" s="27"/>
    </row>
    <row r="8" spans="1:15" ht="13.5" thickBot="1" x14ac:dyDescent="0.25">
      <c r="A8" s="40" t="s">
        <v>3</v>
      </c>
      <c r="B8" s="42" t="s">
        <v>4</v>
      </c>
      <c r="C8" s="43"/>
      <c r="D8" s="43"/>
      <c r="E8" s="43"/>
      <c r="F8" s="44"/>
      <c r="G8" s="45" t="s">
        <v>5</v>
      </c>
      <c r="H8" s="47"/>
      <c r="I8" s="47"/>
    </row>
    <row r="9" spans="1:15" ht="24.75" thickBot="1" x14ac:dyDescent="0.25">
      <c r="A9" s="41"/>
      <c r="B9" s="23" t="s">
        <v>6</v>
      </c>
      <c r="C9" s="24" t="s">
        <v>7</v>
      </c>
      <c r="D9" s="24" t="s">
        <v>8</v>
      </c>
      <c r="E9" s="24" t="s">
        <v>9</v>
      </c>
      <c r="F9" s="24" t="s">
        <v>10</v>
      </c>
      <c r="G9" s="46"/>
      <c r="H9" s="47"/>
      <c r="I9" s="47"/>
    </row>
    <row r="10" spans="1:15" x14ac:dyDescent="0.2">
      <c r="A10" s="2" t="s">
        <v>21</v>
      </c>
      <c r="B10" s="3">
        <v>12301432852</v>
      </c>
      <c r="C10" s="3">
        <v>-128104534.75</v>
      </c>
      <c r="D10" s="3">
        <v>12173328317.25</v>
      </c>
      <c r="E10" s="3">
        <v>5632740504.7700005</v>
      </c>
      <c r="F10" s="3">
        <v>5352505713.4799995</v>
      </c>
      <c r="G10" s="3">
        <v>6540587812.4799995</v>
      </c>
      <c r="H10" s="47"/>
      <c r="I10" s="47"/>
    </row>
    <row r="11" spans="1:15" x14ac:dyDescent="0.2">
      <c r="A11" s="2" t="s">
        <v>11</v>
      </c>
      <c r="B11" s="3">
        <v>4993468194</v>
      </c>
      <c r="C11" s="3">
        <v>11895465.25</v>
      </c>
      <c r="D11" s="3">
        <v>5005363659.25</v>
      </c>
      <c r="E11" s="3">
        <v>2217290026.77</v>
      </c>
      <c r="F11" s="3">
        <v>2069967325.0599999</v>
      </c>
      <c r="G11" s="3">
        <v>2788073632.48</v>
      </c>
      <c r="H11" s="47"/>
      <c r="I11" s="47"/>
    </row>
    <row r="12" spans="1:15" x14ac:dyDescent="0.2">
      <c r="A12" s="2" t="s">
        <v>12</v>
      </c>
      <c r="B12" s="3">
        <v>3864880061</v>
      </c>
      <c r="C12" s="3">
        <v>0</v>
      </c>
      <c r="D12" s="3">
        <v>3864880061</v>
      </c>
      <c r="E12" s="3">
        <v>2055127556</v>
      </c>
      <c r="F12" s="3">
        <v>2006107796.3199999</v>
      </c>
      <c r="G12" s="3">
        <v>1809752505</v>
      </c>
      <c r="H12" s="47"/>
      <c r="I12" s="47"/>
    </row>
    <row r="13" spans="1:15" x14ac:dyDescent="0.2">
      <c r="A13" s="2" t="s">
        <v>22</v>
      </c>
      <c r="B13" s="3">
        <v>0</v>
      </c>
      <c r="C13" s="3">
        <v>0</v>
      </c>
      <c r="D13" s="3">
        <v>0</v>
      </c>
      <c r="E13" s="3">
        <v>0</v>
      </c>
      <c r="F13" s="3">
        <v>0</v>
      </c>
      <c r="G13" s="3">
        <v>0</v>
      </c>
    </row>
    <row r="14" spans="1:15" x14ac:dyDescent="0.2">
      <c r="A14" s="4" t="s">
        <v>13</v>
      </c>
      <c r="B14" s="5">
        <v>0</v>
      </c>
      <c r="C14" s="5">
        <v>0</v>
      </c>
      <c r="D14" s="5">
        <v>0</v>
      </c>
      <c r="E14" s="5">
        <v>0</v>
      </c>
      <c r="F14" s="5">
        <v>0</v>
      </c>
      <c r="G14" s="5">
        <v>0</v>
      </c>
    </row>
    <row r="15" spans="1:15" x14ac:dyDescent="0.2">
      <c r="A15" s="4" t="s">
        <v>14</v>
      </c>
      <c r="B15" s="5">
        <v>0</v>
      </c>
      <c r="C15" s="5">
        <v>0</v>
      </c>
      <c r="D15" s="5">
        <v>0</v>
      </c>
      <c r="E15" s="5">
        <v>0</v>
      </c>
      <c r="F15" s="5">
        <v>0</v>
      </c>
      <c r="G15" s="5">
        <v>0</v>
      </c>
    </row>
    <row r="16" spans="1:15" x14ac:dyDescent="0.2">
      <c r="A16" s="2" t="s">
        <v>15</v>
      </c>
      <c r="B16" s="3">
        <v>3443084597</v>
      </c>
      <c r="C16" s="3">
        <v>-140000000</v>
      </c>
      <c r="D16" s="3">
        <v>3303084597</v>
      </c>
      <c r="E16" s="3">
        <v>1360322922</v>
      </c>
      <c r="F16" s="3">
        <v>1276430592.0999999</v>
      </c>
      <c r="G16" s="3">
        <v>1942761675</v>
      </c>
    </row>
    <row r="17" spans="1:7" x14ac:dyDescent="0.2">
      <c r="A17" s="15" t="s">
        <v>24</v>
      </c>
      <c r="B17" s="3">
        <v>0</v>
      </c>
      <c r="C17" s="3">
        <v>0</v>
      </c>
      <c r="D17" s="3">
        <v>0</v>
      </c>
      <c r="E17" s="3">
        <v>0</v>
      </c>
      <c r="F17" s="3">
        <v>0</v>
      </c>
      <c r="G17" s="3">
        <v>0</v>
      </c>
    </row>
    <row r="18" spans="1:7" x14ac:dyDescent="0.2">
      <c r="A18" s="6" t="s">
        <v>16</v>
      </c>
      <c r="B18" s="5">
        <v>0</v>
      </c>
      <c r="C18" s="5">
        <v>0</v>
      </c>
      <c r="D18" s="5">
        <v>0</v>
      </c>
      <c r="E18" s="5">
        <v>0</v>
      </c>
      <c r="F18" s="5">
        <v>0</v>
      </c>
      <c r="G18" s="5">
        <v>0</v>
      </c>
    </row>
    <row r="19" spans="1:7" x14ac:dyDescent="0.2">
      <c r="A19" s="6" t="s">
        <v>17</v>
      </c>
      <c r="B19" s="5">
        <v>0</v>
      </c>
      <c r="C19" s="5">
        <v>0</v>
      </c>
      <c r="D19" s="5">
        <v>0</v>
      </c>
      <c r="E19" s="5">
        <v>0</v>
      </c>
      <c r="F19" s="5">
        <v>0</v>
      </c>
      <c r="G19" s="5">
        <v>0</v>
      </c>
    </row>
    <row r="20" spans="1:7" x14ac:dyDescent="0.2">
      <c r="A20" s="2" t="s">
        <v>18</v>
      </c>
      <c r="B20" s="3">
        <v>0</v>
      </c>
      <c r="C20" s="3">
        <v>0</v>
      </c>
      <c r="D20" s="3">
        <v>0</v>
      </c>
      <c r="E20" s="3">
        <v>0</v>
      </c>
      <c r="F20" s="3">
        <v>0</v>
      </c>
      <c r="G20" s="3">
        <v>0</v>
      </c>
    </row>
    <row r="21" spans="1:7" x14ac:dyDescent="0.2">
      <c r="A21" s="4"/>
      <c r="B21" s="3"/>
      <c r="C21" s="3"/>
      <c r="D21" s="7"/>
      <c r="E21" s="3"/>
      <c r="F21" s="3"/>
      <c r="G21" s="7"/>
    </row>
    <row r="22" spans="1:7" x14ac:dyDescent="0.2">
      <c r="A22" s="2" t="s">
        <v>23</v>
      </c>
      <c r="B22" s="3">
        <v>22013986581</v>
      </c>
      <c r="C22" s="3">
        <v>1347170598.3099999</v>
      </c>
      <c r="D22" s="3">
        <v>23361157179.310001</v>
      </c>
      <c r="E22" s="3">
        <v>10509117753</v>
      </c>
      <c r="F22" s="3">
        <v>10464513158.309999</v>
      </c>
      <c r="G22" s="3">
        <v>12852039426.310001</v>
      </c>
    </row>
    <row r="23" spans="1:7" x14ac:dyDescent="0.2">
      <c r="A23" s="2" t="s">
        <v>11</v>
      </c>
      <c r="B23" s="3">
        <v>0</v>
      </c>
      <c r="C23" s="3">
        <v>0</v>
      </c>
      <c r="D23" s="3">
        <v>0</v>
      </c>
      <c r="E23" s="3">
        <v>0</v>
      </c>
      <c r="F23" s="3">
        <v>0</v>
      </c>
      <c r="G23" s="3">
        <v>0</v>
      </c>
    </row>
    <row r="24" spans="1:7" x14ac:dyDescent="0.2">
      <c r="A24" s="2" t="s">
        <v>12</v>
      </c>
      <c r="B24" s="3">
        <v>22013986581</v>
      </c>
      <c r="C24" s="3">
        <v>1347170598.3099999</v>
      </c>
      <c r="D24" s="3">
        <v>23361157179.310001</v>
      </c>
      <c r="E24" s="3">
        <v>10509117753</v>
      </c>
      <c r="F24" s="3">
        <v>10464513158.309999</v>
      </c>
      <c r="G24" s="3">
        <v>12852039426.310001</v>
      </c>
    </row>
    <row r="25" spans="1:7" x14ac:dyDescent="0.2">
      <c r="A25" s="2" t="s">
        <v>22</v>
      </c>
      <c r="B25" s="3">
        <v>0</v>
      </c>
      <c r="C25" s="3">
        <v>0</v>
      </c>
      <c r="D25" s="3">
        <v>0</v>
      </c>
      <c r="E25" s="3">
        <v>0</v>
      </c>
      <c r="F25" s="3">
        <v>0</v>
      </c>
      <c r="G25" s="3">
        <v>0</v>
      </c>
    </row>
    <row r="26" spans="1:7" x14ac:dyDescent="0.2">
      <c r="A26" s="4" t="s">
        <v>13</v>
      </c>
      <c r="B26" s="5">
        <v>0</v>
      </c>
      <c r="C26" s="5">
        <v>0</v>
      </c>
      <c r="D26" s="5">
        <v>0</v>
      </c>
      <c r="E26" s="5">
        <v>0</v>
      </c>
      <c r="F26" s="5">
        <v>0</v>
      </c>
      <c r="G26" s="5">
        <v>0</v>
      </c>
    </row>
    <row r="27" spans="1:7" x14ac:dyDescent="0.2">
      <c r="A27" s="4" t="s">
        <v>14</v>
      </c>
      <c r="B27" s="5">
        <v>0</v>
      </c>
      <c r="C27" s="5">
        <v>0</v>
      </c>
      <c r="D27" s="5">
        <v>0</v>
      </c>
      <c r="E27" s="5">
        <v>0</v>
      </c>
      <c r="F27" s="5">
        <v>0</v>
      </c>
      <c r="G27" s="5">
        <v>0</v>
      </c>
    </row>
    <row r="28" spans="1:7" x14ac:dyDescent="0.2">
      <c r="A28" s="2" t="s">
        <v>15</v>
      </c>
      <c r="B28" s="3">
        <v>0</v>
      </c>
      <c r="C28" s="3">
        <v>0</v>
      </c>
      <c r="D28" s="3">
        <v>0</v>
      </c>
      <c r="E28" s="3">
        <v>0</v>
      </c>
      <c r="F28" s="3">
        <v>0</v>
      </c>
      <c r="G28" s="3">
        <v>0</v>
      </c>
    </row>
    <row r="29" spans="1:7" x14ac:dyDescent="0.2">
      <c r="A29" s="15" t="s">
        <v>24</v>
      </c>
      <c r="B29" s="3">
        <v>0</v>
      </c>
      <c r="C29" s="3">
        <v>0</v>
      </c>
      <c r="D29" s="3">
        <v>0</v>
      </c>
      <c r="E29" s="3">
        <v>0</v>
      </c>
      <c r="F29" s="3">
        <v>0</v>
      </c>
      <c r="G29" s="3">
        <v>0</v>
      </c>
    </row>
    <row r="30" spans="1:7" x14ac:dyDescent="0.2">
      <c r="A30" s="6" t="s">
        <v>16</v>
      </c>
      <c r="B30" s="5">
        <v>0</v>
      </c>
      <c r="C30" s="5">
        <v>0</v>
      </c>
      <c r="D30" s="5">
        <v>0</v>
      </c>
      <c r="E30" s="5">
        <v>0</v>
      </c>
      <c r="F30" s="5">
        <v>0</v>
      </c>
      <c r="G30" s="5">
        <v>0</v>
      </c>
    </row>
    <row r="31" spans="1:7" x14ac:dyDescent="0.2">
      <c r="A31" s="6" t="s">
        <v>17</v>
      </c>
      <c r="B31" s="5">
        <v>0</v>
      </c>
      <c r="C31" s="5">
        <v>0</v>
      </c>
      <c r="D31" s="5">
        <v>0</v>
      </c>
      <c r="E31" s="5">
        <v>0</v>
      </c>
      <c r="F31" s="5">
        <v>0</v>
      </c>
      <c r="G31" s="5">
        <v>0</v>
      </c>
    </row>
    <row r="32" spans="1:7" x14ac:dyDescent="0.2">
      <c r="A32" s="2" t="s">
        <v>18</v>
      </c>
      <c r="B32" s="3">
        <v>0</v>
      </c>
      <c r="C32" s="3">
        <v>0</v>
      </c>
      <c r="D32" s="3">
        <v>0</v>
      </c>
      <c r="E32" s="3">
        <v>0</v>
      </c>
      <c r="F32" s="3">
        <v>0</v>
      </c>
      <c r="G32" s="3">
        <v>0</v>
      </c>
    </row>
    <row r="33" spans="1:7" x14ac:dyDescent="0.2">
      <c r="A33" s="2" t="s">
        <v>25</v>
      </c>
      <c r="B33" s="3">
        <v>34315419433</v>
      </c>
      <c r="C33" s="3">
        <v>1219066063.5599999</v>
      </c>
      <c r="D33" s="3">
        <v>35534485496.559998</v>
      </c>
      <c r="E33" s="3">
        <v>16141858257.77</v>
      </c>
      <c r="F33" s="3">
        <v>15817018871.789999</v>
      </c>
      <c r="G33" s="3">
        <v>19392627238.789997</v>
      </c>
    </row>
    <row r="34" spans="1:7" ht="13.5" thickBot="1" x14ac:dyDescent="0.25">
      <c r="A34" s="8"/>
      <c r="B34" s="9"/>
      <c r="C34" s="10"/>
      <c r="D34" s="10"/>
      <c r="E34" s="10"/>
      <c r="F34" s="10"/>
      <c r="G34" s="10"/>
    </row>
    <row r="36" spans="1:7" x14ac:dyDescent="0.2">
      <c r="A36" s="48" t="s">
        <v>30</v>
      </c>
      <c r="B36" s="48"/>
      <c r="C36" s="48"/>
      <c r="D36" s="48"/>
      <c r="E36" s="48"/>
      <c r="F36" s="48"/>
      <c r="G36" s="48"/>
    </row>
    <row r="37" spans="1:7" x14ac:dyDescent="0.2">
      <c r="A37" s="48"/>
      <c r="B37" s="48"/>
      <c r="C37" s="48"/>
      <c r="D37" s="48"/>
      <c r="E37" s="48"/>
      <c r="F37" s="48"/>
      <c r="G37" s="48"/>
    </row>
    <row r="38" spans="1:7" x14ac:dyDescent="0.2">
      <c r="A38" s="48"/>
      <c r="B38" s="48"/>
      <c r="C38" s="48"/>
      <c r="D38" s="48"/>
      <c r="E38" s="48"/>
      <c r="F38" s="48"/>
      <c r="G38" s="48"/>
    </row>
  </sheetData>
  <mergeCells count="10">
    <mergeCell ref="A8:A9"/>
    <mergeCell ref="B8:F8"/>
    <mergeCell ref="G8:G9"/>
    <mergeCell ref="H8:I12"/>
    <mergeCell ref="A36:G38"/>
    <mergeCell ref="A7:G7"/>
    <mergeCell ref="A3:G3"/>
    <mergeCell ref="A4:G4"/>
    <mergeCell ref="A5:G5"/>
    <mergeCell ref="A6:G6"/>
  </mergeCells>
  <pageMargins left="0.70866141732283472" right="0.70866141732283472"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14" t="s">
        <v>20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5703125" bestFit="1" customWidth="1"/>
    <col min="4" max="4" width="19.7109375" bestFit="1" customWidth="1"/>
    <col min="5" max="6" width="17.42578125" bestFit="1" customWidth="1"/>
    <col min="7" max="7" width="19.7109375" bestFit="1" customWidth="1"/>
  </cols>
  <sheetData>
    <row r="1" spans="1:7" x14ac:dyDescent="0.2">
      <c r="A1" s="16"/>
      <c r="B1" s="17" t="str">
        <f>[1]!BexGetCellData("00O2TQ2O5Z7DPSFCWMDG4H3QW","","DP_1")</f>
        <v>Aprobado</v>
      </c>
      <c r="C1" s="17" t="str">
        <f>[1]!BexGetCellData("00O2TQ2O5Z7DPSFCWMDG4HA2G","","DP_1")</f>
        <v>Ampliaciones y Reducciones</v>
      </c>
      <c r="D1" s="17" t="str">
        <f>[1]!BexGetCellData("00O2TQ2O5Z7DPSFCWMDG4HGE0","","DP_1")</f>
        <v>Modificado Por Periodo Presupuestal</v>
      </c>
      <c r="E1" s="17" t="str">
        <f>[1]!BexGetCellData("00O2TQ2O5Z7DPSFCWMDG4HMPK","","DP_1")</f>
        <v>Devengado</v>
      </c>
      <c r="F1" s="17" t="str">
        <f>[1]!BexGetCellData("00O2TQ2O5Z7DPSFCWMDG4HT14","","DP_1")</f>
        <v>Pagado</v>
      </c>
      <c r="G1" s="17" t="str">
        <f>[1]!BexGetCellData("00O2TQ2O5Z7DPSFCWMDG4HZCO","","DP_1")</f>
        <v>SubEjercido</v>
      </c>
    </row>
    <row r="2" spans="1:7" x14ac:dyDescent="0.2">
      <c r="A2" s="19" t="str">
        <f>[1]!BexGetCellData("","00O2TQ2O5Z7DPSFHJ8Z5KTK6N","DP_1")</f>
        <v>I. Gasto No Etiquetado (I=A+B+C+D+E+F)</v>
      </c>
      <c r="B2" s="22">
        <f>[1]!BexGetCellData("00O2TQ2O5Z7DPSFCWMDG4H3QW","00O2TQ2O5Z7DPSFHJ8Z5KTK6N","DP_1")</f>
        <v>0</v>
      </c>
      <c r="C2" s="22">
        <f>[1]!BexGetCellData("00O2TQ2O5Z7DPSFCWMDG4HA2G","00O2TQ2O5Z7DPSFHJ8Z5KTK6N","DP_1")</f>
        <v>0</v>
      </c>
      <c r="D2" s="22">
        <f>[1]!BexGetCellData("00O2TQ2O5Z7DPSFCWMDG4HGE0","00O2TQ2O5Z7DPSFHJ8Z5KTK6N","DP_1")</f>
        <v>0</v>
      </c>
      <c r="E2" s="22">
        <f>[1]!BexGetCellData("00O2TQ2O5Z7DPSFCWMDG4HMPK","00O2TQ2O5Z7DPSFHJ8Z5KTK6N","DP_1")</f>
        <v>0</v>
      </c>
      <c r="F2" s="22">
        <f>[1]!BexGetCellData("00O2TQ2O5Z7DPSFCWMDG4HT14","00O2TQ2O5Z7DPSFHJ8Z5KTK6N","DP_1")</f>
        <v>0</v>
      </c>
      <c r="G2" s="22">
        <f>[1]!BexGetCellData("00O2TQ2O5Z7DPSFCWMDG4HZCO","00O2TQ2O5Z7DPSFHJ8Z5KTK6N","DP_1")</f>
        <v>0</v>
      </c>
    </row>
    <row r="3" spans="1:7" x14ac:dyDescent="0.2">
      <c r="A3" s="20" t="str">
        <f>[1]!BexGetCellData("","00O2TQ2O5Z7DPSFHJ8Z5KTQI7","DP_1")</f>
        <v>A. Personal Administrativo y de Servicio Público</v>
      </c>
      <c r="B3" s="22">
        <f>[1]!BexGetCellData("00O2TQ2O5Z7DPSFCWMDG4H3QW","00O2TQ2O5Z7DPSFHJ8Z5KTQI7","DP_1")</f>
        <v>0</v>
      </c>
      <c r="C3" s="22">
        <f>[1]!BexGetCellData("00O2TQ2O5Z7DPSFCWMDG4HA2G","00O2TQ2O5Z7DPSFHJ8Z5KTQI7","DP_1")</f>
        <v>0</v>
      </c>
      <c r="D3" s="22">
        <f>[1]!BexGetCellData("00O2TQ2O5Z7DPSFCWMDG4HGE0","00O2TQ2O5Z7DPSFHJ8Z5KTQI7","DP_1")</f>
        <v>0</v>
      </c>
      <c r="E3" s="22">
        <f>[1]!BexGetCellData("00O2TQ2O5Z7DPSFCWMDG4HMPK","00O2TQ2O5Z7DPSFHJ8Z5KTQI7","DP_1")</f>
        <v>0</v>
      </c>
      <c r="F3" s="22">
        <f>[1]!BexGetCellData("00O2TQ2O5Z7DPSFCWMDG4HT14","00O2TQ2O5Z7DPSFHJ8Z5KTQI7","DP_1")</f>
        <v>0</v>
      </c>
      <c r="G3" s="22">
        <f>[1]!BexGetCellData("00O2TQ2O5Z7DPSFCWMDG4HZCO","00O2TQ2O5Z7DPSFHJ8Z5KTQI7","DP_1")</f>
        <v>0</v>
      </c>
    </row>
    <row r="4" spans="1:7" x14ac:dyDescent="0.2">
      <c r="A4" s="20" t="str">
        <f>[1]!BexGetCellData("","00O2TQ2O5Z7DPSFHJ8Z5KTWTR","DP_1")</f>
        <v>B. Magisterio</v>
      </c>
      <c r="B4" s="22">
        <f>[1]!BexGetCellData("00O2TQ2O5Z7DPSFCWMDG4H3QW","00O2TQ2O5Z7DPSFHJ8Z5KTWTR","DP_1")</f>
        <v>0</v>
      </c>
      <c r="C4" s="22">
        <f>[1]!BexGetCellData("00O2TQ2O5Z7DPSFCWMDG4HA2G","00O2TQ2O5Z7DPSFHJ8Z5KTWTR","DP_1")</f>
        <v>0</v>
      </c>
      <c r="D4" s="22">
        <f>[1]!BexGetCellData("00O2TQ2O5Z7DPSFCWMDG4HGE0","00O2TQ2O5Z7DPSFHJ8Z5KTWTR","DP_1")</f>
        <v>0</v>
      </c>
      <c r="E4" s="22">
        <f>[1]!BexGetCellData("00O2TQ2O5Z7DPSFCWMDG4HMPK","00O2TQ2O5Z7DPSFHJ8Z5KTWTR","DP_1")</f>
        <v>0</v>
      </c>
      <c r="F4" s="22">
        <f>[1]!BexGetCellData("00O2TQ2O5Z7DPSFCWMDG4HT14","00O2TQ2O5Z7DPSFHJ8Z5KTWTR","DP_1")</f>
        <v>0</v>
      </c>
      <c r="G4" s="22">
        <f>[1]!BexGetCellData("00O2TQ2O5Z7DPSFCWMDG4HZCO","00O2TQ2O5Z7DPSFHJ8Z5KTWTR","DP_1")</f>
        <v>0</v>
      </c>
    </row>
    <row r="5" spans="1:7" x14ac:dyDescent="0.2">
      <c r="A5" s="20" t="str">
        <f>[1]!BexGetCellData("","00O2TQ2O5Z7DTSZZVLQJDQFIN","DP_1")</f>
        <v>C. Servicios de Salud (C=c1+c2)</v>
      </c>
      <c r="B5" s="18">
        <f>[1]!BexGetCellData("00O2TQ2O5Z7DPSFCWMDG4H3QW","00O2TQ2O5Z7DTSZZVLQJDQFIN","DP_1")</f>
        <v>0</v>
      </c>
      <c r="C5" s="18">
        <f>[1]!BexGetCellData("00O2TQ2O5Z7DPSFCWMDG4HA2G","00O2TQ2O5Z7DTSZZVLQJDQFIN","DP_1")</f>
        <v>0</v>
      </c>
      <c r="D5" s="18">
        <f>[1]!BexGetCellData("00O2TQ2O5Z7DPSFCWMDG4HGE0","00O2TQ2O5Z7DTSZZVLQJDQFIN","DP_1")</f>
        <v>0</v>
      </c>
      <c r="E5" s="18">
        <f>[1]!BexGetCellData("00O2TQ2O5Z7DPSFCWMDG4HMPK","00O2TQ2O5Z7DTSZZVLQJDQFIN","DP_1")</f>
        <v>0</v>
      </c>
      <c r="F5" s="18">
        <f>[1]!BexGetCellData("00O2TQ2O5Z7DPSFCWMDG4HT14","00O2TQ2O5Z7DTSZZVLQJDQFIN","DP_1")</f>
        <v>0</v>
      </c>
      <c r="G5" s="18">
        <f>[1]!BexGetCellData("00O2TQ2O5Z7DPSFCWMDG4HZCO","00O2TQ2O5Z7DTSZZVLQJDQFIN","DP_1")</f>
        <v>0</v>
      </c>
    </row>
    <row r="6" spans="1:7" x14ac:dyDescent="0.2">
      <c r="A6" s="21" t="str">
        <f>[1]!BexGetCellData("","00O2TQ2O5Z7DTSZZZA3RCSZDJ","DP_1")</f>
        <v>c1) Personal Administrativo</v>
      </c>
      <c r="B6" s="18">
        <f>[1]!BexGetCellData("00O2TQ2O5Z7DPSFCWMDG4H3QW","00O2TQ2O5Z7DTSZZZA3RCSZDJ","DP_1")</f>
        <v>0</v>
      </c>
      <c r="C6" s="18">
        <f>[1]!BexGetCellData("00O2TQ2O5Z7DPSFCWMDG4HA2G","00O2TQ2O5Z7DTSZZZA3RCSZDJ","DP_1")</f>
        <v>0</v>
      </c>
      <c r="D6" s="18">
        <f>[1]!BexGetCellData("00O2TQ2O5Z7DPSFCWMDG4HGE0","00O2TQ2O5Z7DTSZZZA3RCSZDJ","DP_1")</f>
        <v>0</v>
      </c>
      <c r="E6" s="18">
        <f>[1]!BexGetCellData("00O2TQ2O5Z7DPSFCWMDG4HMPK","00O2TQ2O5Z7DTSZZZA3RCSZDJ","DP_1")</f>
        <v>0</v>
      </c>
      <c r="F6" s="18">
        <f>[1]!BexGetCellData("00O2TQ2O5Z7DPSFCWMDG4HT14","00O2TQ2O5Z7DTSZZZA3RCSZDJ","DP_1")</f>
        <v>0</v>
      </c>
      <c r="G6" s="18">
        <f>[1]!BexGetCellData("00O2TQ2O5Z7DPSFCWMDG4HZCO","00O2TQ2O5Z7DTSZZZA3RCSZDJ","DP_1")</f>
        <v>0</v>
      </c>
    </row>
    <row r="7" spans="1:7" x14ac:dyDescent="0.2">
      <c r="A7" s="21" t="str">
        <f>[1]!BexGetCellData("","00O2TQ2O5Z7DTSZZZA3RCT5P3","DP_1")</f>
        <v>c2) Personal Médico, Paramédico y afín</v>
      </c>
      <c r="B7" s="18">
        <f>[1]!BexGetCellData("00O2TQ2O5Z7DPSFCWMDG4H3QW","00O2TQ2O5Z7DTSZZZA3RCT5P3","DP_1")</f>
        <v>0</v>
      </c>
      <c r="C7" s="18">
        <f>[1]!BexGetCellData("00O2TQ2O5Z7DPSFCWMDG4HA2G","00O2TQ2O5Z7DTSZZZA3RCT5P3","DP_1")</f>
        <v>0</v>
      </c>
      <c r="D7" s="18">
        <f>[1]!BexGetCellData("00O2TQ2O5Z7DPSFCWMDG4HGE0","00O2TQ2O5Z7DTSZZZA3RCT5P3","DP_1")</f>
        <v>0</v>
      </c>
      <c r="E7" s="18">
        <f>[1]!BexGetCellData("00O2TQ2O5Z7DPSFCWMDG4HMPK","00O2TQ2O5Z7DTSZZZA3RCT5P3","DP_1")</f>
        <v>0</v>
      </c>
      <c r="F7" s="18">
        <f>[1]!BexGetCellData("00O2TQ2O5Z7DPSFCWMDG4HT14","00O2TQ2O5Z7DTSZZZA3RCT5P3","DP_1")</f>
        <v>0</v>
      </c>
      <c r="G7" s="18">
        <f>[1]!BexGetCellData("00O2TQ2O5Z7DPSFCWMDG4HZCO","00O2TQ2O5Z7DTSZZZA3RCT5P3","DP_1")</f>
        <v>0</v>
      </c>
    </row>
    <row r="8" spans="1:7" x14ac:dyDescent="0.2">
      <c r="A8" s="20" t="str">
        <f>[1]!BexGetCellData("","00O2TQ2O5Z7DTT002SHJ7SU1Z","DP_1")</f>
        <v>D. Seguridad Pública</v>
      </c>
      <c r="B8" s="22">
        <f>[1]!BexGetCellData("00O2TQ2O5Z7DPSFCWMDG4H3QW","00O2TQ2O5Z7DTT002SHJ7SU1Z","DP_1")</f>
        <v>0</v>
      </c>
      <c r="C8" s="18">
        <f>[1]!BexGetCellData("00O2TQ2O5Z7DPSFCWMDG4HA2G","00O2TQ2O5Z7DTT002SHJ7SU1Z","DP_1")</f>
        <v>0</v>
      </c>
      <c r="D8" s="22">
        <f>[1]!BexGetCellData("00O2TQ2O5Z7DPSFCWMDG4HGE0","00O2TQ2O5Z7DTT002SHJ7SU1Z","DP_1")</f>
        <v>0</v>
      </c>
      <c r="E8" s="22">
        <f>[1]!BexGetCellData("00O2TQ2O5Z7DPSFCWMDG4HMPK","00O2TQ2O5Z7DTT002SHJ7SU1Z","DP_1")</f>
        <v>0</v>
      </c>
      <c r="F8" s="22">
        <f>[1]!BexGetCellData("00O2TQ2O5Z7DPSFCWMDG4HT14","00O2TQ2O5Z7DTT002SHJ7SU1Z","DP_1")</f>
        <v>0</v>
      </c>
      <c r="G8" s="22">
        <f>[1]!BexGetCellData("00O2TQ2O5Z7DPSFCWMDG4HZCO","00O2TQ2O5Z7DTT002SHJ7SU1Z","DP_1")</f>
        <v>0</v>
      </c>
    </row>
    <row r="9" spans="1:7" x14ac:dyDescent="0.2">
      <c r="A9" s="20" t="str">
        <f>[1]!BexGetCellData("","00O2TQ2O5Z7DPSFHJ8Z5KUSFJ","DP_1")</f>
        <v>E. Gastos asoc. nuevas leyes federales o reform. (E = e1+e2)</v>
      </c>
      <c r="B9" s="18">
        <f>[1]!BexGetCellData("00O2TQ2O5Z7DPSFCWMDG4H3QW","00O2TQ2O5Z7DPSFHJ8Z5KUSFJ","DP_1")</f>
        <v>0</v>
      </c>
      <c r="C9" s="18">
        <f>[1]!BexGetCellData("00O2TQ2O5Z7DPSFCWMDG4HA2G","00O2TQ2O5Z7DPSFHJ8Z5KUSFJ","DP_1")</f>
        <v>0</v>
      </c>
      <c r="D9" s="18">
        <f>[1]!BexGetCellData("00O2TQ2O5Z7DPSFCWMDG4HGE0","00O2TQ2O5Z7DPSFHJ8Z5KUSFJ","DP_1")</f>
        <v>0</v>
      </c>
      <c r="E9" s="18">
        <f>[1]!BexGetCellData("00O2TQ2O5Z7DPSFCWMDG4HMPK","00O2TQ2O5Z7DPSFHJ8Z5KUSFJ","DP_1")</f>
        <v>0</v>
      </c>
      <c r="F9" s="18">
        <f>[1]!BexGetCellData("00O2TQ2O5Z7DPSFCWMDG4HT14","00O2TQ2O5Z7DPSFHJ8Z5KUSFJ","DP_1")</f>
        <v>0</v>
      </c>
      <c r="G9" s="18">
        <f>[1]!BexGetCellData("00O2TQ2O5Z7DPSFCWMDG4HZCO","00O2TQ2O5Z7DPSFHJ8Z5KUSFJ","DP_1")</f>
        <v>0</v>
      </c>
    </row>
    <row r="10" spans="1:7" x14ac:dyDescent="0.2">
      <c r="A10" s="21" t="str">
        <f>[1]!BexGetCellData("","00O2TQ2O5Z7DPSFHJ8Z5KUYR3","DP_1")</f>
        <v>e1) Nombre del Programa o Ley 1</v>
      </c>
      <c r="B10" s="18">
        <f>[1]!BexGetCellData("00O2TQ2O5Z7DPSFCWMDG4H3QW","00O2TQ2O5Z7DPSFHJ8Z5KUYR3","DP_1")</f>
        <v>0</v>
      </c>
      <c r="C10" s="18">
        <f>[1]!BexGetCellData("00O2TQ2O5Z7DPSFCWMDG4HA2G","00O2TQ2O5Z7DPSFHJ8Z5KUYR3","DP_1")</f>
        <v>0</v>
      </c>
      <c r="D10" s="18">
        <f>[1]!BexGetCellData("00O2TQ2O5Z7DPSFCWMDG4HGE0","00O2TQ2O5Z7DPSFHJ8Z5KUYR3","DP_1")</f>
        <v>0</v>
      </c>
      <c r="E10" s="18">
        <f>[1]!BexGetCellData("00O2TQ2O5Z7DPSFCWMDG4HMPK","00O2TQ2O5Z7DPSFHJ8Z5KUYR3","DP_1")</f>
        <v>0</v>
      </c>
      <c r="F10" s="18">
        <f>[1]!BexGetCellData("00O2TQ2O5Z7DPSFCWMDG4HT14","00O2TQ2O5Z7DPSFHJ8Z5KUYR3","DP_1")</f>
        <v>0</v>
      </c>
      <c r="G10" s="18">
        <f>[1]!BexGetCellData("00O2TQ2O5Z7DPSFCWMDG4HZCO","00O2TQ2O5Z7DPSFHJ8Z5KUYR3","DP_1")</f>
        <v>0</v>
      </c>
    </row>
    <row r="11" spans="1:7" x14ac:dyDescent="0.2">
      <c r="A11" s="21" t="str">
        <f>[1]!BexGetCellData("","00O2TQ2O5Z7DPSFHJ8Z5KV52N","DP_1")</f>
        <v>e2) Nombre del Programa o Ley 2</v>
      </c>
      <c r="B11" s="18">
        <f>[1]!BexGetCellData("00O2TQ2O5Z7DPSFCWMDG4H3QW","00O2TQ2O5Z7DPSFHJ8Z5KV52N","DP_1")</f>
        <v>0</v>
      </c>
      <c r="C11" s="18">
        <f>[1]!BexGetCellData("00O2TQ2O5Z7DPSFCWMDG4HA2G","00O2TQ2O5Z7DPSFHJ8Z5KV52N","DP_1")</f>
        <v>0</v>
      </c>
      <c r="D11" s="18">
        <f>[1]!BexGetCellData("00O2TQ2O5Z7DPSFCWMDG4HGE0","00O2TQ2O5Z7DPSFHJ8Z5KV52N","DP_1")</f>
        <v>0</v>
      </c>
      <c r="E11" s="18">
        <f>[1]!BexGetCellData("00O2TQ2O5Z7DPSFCWMDG4HMPK","00O2TQ2O5Z7DPSFHJ8Z5KV52N","DP_1")</f>
        <v>0</v>
      </c>
      <c r="F11" s="18">
        <f>[1]!BexGetCellData("00O2TQ2O5Z7DPSFCWMDG4HT14","00O2TQ2O5Z7DPSFHJ8Z5KV52N","DP_1")</f>
        <v>0</v>
      </c>
      <c r="G11" s="18">
        <f>[1]!BexGetCellData("00O2TQ2O5Z7DPSFCWMDG4HZCO","00O2TQ2O5Z7DPSFHJ8Z5KV52N","DP_1")</f>
        <v>0</v>
      </c>
    </row>
    <row r="12" spans="1:7" x14ac:dyDescent="0.2">
      <c r="A12" s="20" t="str">
        <f>[1]!BexGetCellData("","00O2TQ2O5Z7DTT007YNSBEE5R","DP_1")</f>
        <v>F. Sentencias laborales definitivas</v>
      </c>
      <c r="B12" s="18">
        <f>[1]!BexGetCellData("00O2TQ2O5Z7DPSFCWMDG4H3QW","00O2TQ2O5Z7DTT007YNSBEE5R","DP_1")</f>
        <v>0</v>
      </c>
      <c r="C12" s="18">
        <f>[1]!BexGetCellData("00O2TQ2O5Z7DPSFCWMDG4HA2G","00O2TQ2O5Z7DTT007YNSBEE5R","DP_1")</f>
        <v>0</v>
      </c>
      <c r="D12" s="18">
        <f>[1]!BexGetCellData("00O2TQ2O5Z7DPSFCWMDG4HGE0","00O2TQ2O5Z7DTT007YNSBEE5R","DP_1")</f>
        <v>0</v>
      </c>
      <c r="E12" s="18">
        <f>[1]!BexGetCellData("00O2TQ2O5Z7DPSFCWMDG4HMPK","00O2TQ2O5Z7DTT007YNSBEE5R","DP_1")</f>
        <v>0</v>
      </c>
      <c r="F12" s="18">
        <f>[1]!BexGetCellData("00O2TQ2O5Z7DPSFCWMDG4HT14","00O2TQ2O5Z7DTT007YNSBEE5R","DP_1")</f>
        <v>0</v>
      </c>
      <c r="G12" s="18">
        <f>[1]!BexGetCellData("00O2TQ2O5Z7DPSFCWMDG4HZCO","00O2TQ2O5Z7DTT007YNSBEE5R","DP_1")</f>
        <v>0</v>
      </c>
    </row>
    <row r="13" spans="1:7" x14ac:dyDescent="0.2">
      <c r="A13" s="19" t="str">
        <f>[1]!BexGetCellData("","00O2TQ2O5Z7DPSFDOG3JEH5SU","DP_1")</f>
        <v>II. Gasto Etiquetado (II=A+B+C+D+E+F)</v>
      </c>
      <c r="B13" s="22">
        <f>[1]!BexGetCellData("00O2TQ2O5Z7DPSFCWMDG4H3QW","00O2TQ2O5Z7DPSFDOG3JEH5SU","DP_1")</f>
        <v>0</v>
      </c>
      <c r="C13" s="22">
        <f>[1]!BexGetCellData("00O2TQ2O5Z7DPSFCWMDG4HA2G","00O2TQ2O5Z7DPSFDOG3JEH5SU","DP_1")</f>
        <v>0</v>
      </c>
      <c r="D13" s="22">
        <f>[1]!BexGetCellData("00O2TQ2O5Z7DPSFCWMDG4HGE0","00O2TQ2O5Z7DPSFDOG3JEH5SU","DP_1")</f>
        <v>0</v>
      </c>
      <c r="E13" s="22">
        <f>[1]!BexGetCellData("00O2TQ2O5Z7DPSFCWMDG4HMPK","00O2TQ2O5Z7DPSFDOG3JEH5SU","DP_1")</f>
        <v>0</v>
      </c>
      <c r="F13" s="22">
        <f>[1]!BexGetCellData("00O2TQ2O5Z7DPSFCWMDG4HT14","00O2TQ2O5Z7DPSFDOG3JEH5SU","DP_1")</f>
        <v>0</v>
      </c>
      <c r="G13" s="22">
        <f>[1]!BexGetCellData("00O2TQ2O5Z7DPSFCWMDG4HZCO","00O2TQ2O5Z7DPSFDOG3JEH5SU","DP_1")</f>
        <v>0</v>
      </c>
    </row>
    <row r="14" spans="1:7" x14ac:dyDescent="0.2">
      <c r="A14" s="20" t="str">
        <f>[1]!BexGetCellData("","00O2TQ2O5Z7DTT00FOBCFJN0L","DP_1")</f>
        <v>A. Personal Administrativo y de Servicio Público.</v>
      </c>
      <c r="B14" s="18">
        <f>[1]!BexGetCellData("00O2TQ2O5Z7DPSFCWMDG4H3QW","00O2TQ2O5Z7DTT00FOBCFJN0L","DP_1")</f>
        <v>0</v>
      </c>
      <c r="C14" s="18">
        <f>[1]!BexGetCellData("00O2TQ2O5Z7DPSFCWMDG4HA2G","00O2TQ2O5Z7DTT00FOBCFJN0L","DP_1")</f>
        <v>0</v>
      </c>
      <c r="D14" s="18">
        <f>[1]!BexGetCellData("00O2TQ2O5Z7DPSFCWMDG4HGE0","00O2TQ2O5Z7DTT00FOBCFJN0L","DP_1")</f>
        <v>0</v>
      </c>
      <c r="E14" s="18">
        <f>[1]!BexGetCellData("00O2TQ2O5Z7DPSFCWMDG4HMPK","00O2TQ2O5Z7DTT00FOBCFJN0L","DP_1")</f>
        <v>0</v>
      </c>
      <c r="F14" s="18">
        <f>[1]!BexGetCellData("00O2TQ2O5Z7DPSFCWMDG4HT14","00O2TQ2O5Z7DTT00FOBCFJN0L","DP_1")</f>
        <v>0</v>
      </c>
      <c r="G14" s="18">
        <f>[1]!BexGetCellData("00O2TQ2O5Z7DPSFCWMDG4HZCO","00O2TQ2O5Z7DTT00FOBCFJN0L","DP_1")</f>
        <v>0</v>
      </c>
    </row>
    <row r="15" spans="1:7" x14ac:dyDescent="0.2">
      <c r="A15" s="20" t="str">
        <f>[1]!BexGetCellData("","00O2TQ2O5Z7DTT00T1J4BBL2R","DP_1")</f>
        <v>B. Magisterio.</v>
      </c>
      <c r="B15" s="22">
        <f>[1]!BexGetCellData("00O2TQ2O5Z7DPSFCWMDG4H3QW","00O2TQ2O5Z7DTT00T1J4BBL2R","DP_1")</f>
        <v>0</v>
      </c>
      <c r="C15" s="22">
        <f>[1]!BexGetCellData("00O2TQ2O5Z7DPSFCWMDG4HA2G","00O2TQ2O5Z7DTT00T1J4BBL2R","DP_1")</f>
        <v>0</v>
      </c>
      <c r="D15" s="22">
        <f>[1]!BexGetCellData("00O2TQ2O5Z7DPSFCWMDG4HGE0","00O2TQ2O5Z7DTT00T1J4BBL2R","DP_1")</f>
        <v>0</v>
      </c>
      <c r="E15" s="22">
        <f>[1]!BexGetCellData("00O2TQ2O5Z7DPSFCWMDG4HMPK","00O2TQ2O5Z7DTT00T1J4BBL2R","DP_1")</f>
        <v>0</v>
      </c>
      <c r="F15" s="22">
        <f>[1]!BexGetCellData("00O2TQ2O5Z7DPSFCWMDG4HT14","00O2TQ2O5Z7DTT00T1J4BBL2R","DP_1")</f>
        <v>0</v>
      </c>
      <c r="G15" s="22">
        <f>[1]!BexGetCellData("00O2TQ2O5Z7DPSFCWMDG4HZCO","00O2TQ2O5Z7DTT00T1J4BBL2R","DP_1")</f>
        <v>0</v>
      </c>
    </row>
    <row r="16" spans="1:7" x14ac:dyDescent="0.2">
      <c r="A16" s="20" t="str">
        <f>[1]!BexGetCellData("","00O2TQ2O5Z7DTT00T1J4BBER7","DP_1")</f>
        <v>C. Servicios de Salud (C=c1+c2).</v>
      </c>
      <c r="B16" s="18">
        <f>[1]!BexGetCellData("00O2TQ2O5Z7DPSFCWMDG4H3QW","00O2TQ2O5Z7DTT00T1J4BBER7","DP_1")</f>
        <v>0</v>
      </c>
      <c r="C16" s="18">
        <f>[1]!BexGetCellData("00O2TQ2O5Z7DPSFCWMDG4HA2G","00O2TQ2O5Z7DTT00T1J4BBER7","DP_1")</f>
        <v>0</v>
      </c>
      <c r="D16" s="18">
        <f>[1]!BexGetCellData("00O2TQ2O5Z7DPSFCWMDG4HGE0","00O2TQ2O5Z7DTT00T1J4BBER7","DP_1")</f>
        <v>0</v>
      </c>
      <c r="E16" s="18">
        <f>[1]!BexGetCellData("00O2TQ2O5Z7DPSFCWMDG4HMPK","00O2TQ2O5Z7DTT00T1J4BBER7","DP_1")</f>
        <v>0</v>
      </c>
      <c r="F16" s="18">
        <f>[1]!BexGetCellData("00O2TQ2O5Z7DPSFCWMDG4HT14","00O2TQ2O5Z7DTT00T1J4BBER7","DP_1")</f>
        <v>0</v>
      </c>
      <c r="G16" s="18">
        <f>[1]!BexGetCellData("00O2TQ2O5Z7DPSFCWMDG4HZCO","00O2TQ2O5Z7DTT00T1J4BBER7","DP_1")</f>
        <v>0</v>
      </c>
    </row>
    <row r="17" spans="1:7" x14ac:dyDescent="0.2">
      <c r="A17" s="21" t="str">
        <f>[1]!BexGetCellData("","00O2TQ2O5Z7DTT00T1J4BBREB","DP_1")</f>
        <v>c1) Personal Administrativo.</v>
      </c>
      <c r="B17" s="18">
        <f>[1]!BexGetCellData("00O2TQ2O5Z7DPSFCWMDG4H3QW","00O2TQ2O5Z7DTT00T1J4BBREB","DP_1")</f>
        <v>0</v>
      </c>
      <c r="C17" s="18">
        <f>[1]!BexGetCellData("00O2TQ2O5Z7DPSFCWMDG4HA2G","00O2TQ2O5Z7DTT00T1J4BBREB","DP_1")</f>
        <v>0</v>
      </c>
      <c r="D17" s="18">
        <f>[1]!BexGetCellData("00O2TQ2O5Z7DPSFCWMDG4HGE0","00O2TQ2O5Z7DTT00T1J4BBREB","DP_1")</f>
        <v>0</v>
      </c>
      <c r="E17" s="18">
        <f>[1]!BexGetCellData("00O2TQ2O5Z7DPSFCWMDG4HMPK","00O2TQ2O5Z7DTT00T1J4BBREB","DP_1")</f>
        <v>0</v>
      </c>
      <c r="F17" s="18">
        <f>[1]!BexGetCellData("00O2TQ2O5Z7DPSFCWMDG4HT14","00O2TQ2O5Z7DTT00T1J4BBREB","DP_1")</f>
        <v>0</v>
      </c>
      <c r="G17" s="18">
        <f>[1]!BexGetCellData("00O2TQ2O5Z7DPSFCWMDG4HZCO","00O2TQ2O5Z7DTT00T1J4BBREB","DP_1")</f>
        <v>0</v>
      </c>
    </row>
    <row r="18" spans="1:7" x14ac:dyDescent="0.2">
      <c r="A18" s="21" t="str">
        <f>[1]!BexGetCellData("","00O2TQ2O5Z7DTT00T1J4BBXPV","DP_1")</f>
        <v>c2) Personal Médico, Paramédico y afín.</v>
      </c>
      <c r="B18" s="18">
        <f>[1]!BexGetCellData("00O2TQ2O5Z7DPSFCWMDG4H3QW","00O2TQ2O5Z7DTT00T1J4BBXPV","DP_1")</f>
        <v>0</v>
      </c>
      <c r="C18" s="18">
        <f>[1]!BexGetCellData("00O2TQ2O5Z7DPSFCWMDG4HA2G","00O2TQ2O5Z7DTT00T1J4BBXPV","DP_1")</f>
        <v>0</v>
      </c>
      <c r="D18" s="18">
        <f>[1]!BexGetCellData("00O2TQ2O5Z7DPSFCWMDG4HGE0","00O2TQ2O5Z7DTT00T1J4BBXPV","DP_1")</f>
        <v>0</v>
      </c>
      <c r="E18" s="18">
        <f>[1]!BexGetCellData("00O2TQ2O5Z7DPSFCWMDG4HMPK","00O2TQ2O5Z7DTT00T1J4BBXPV","DP_1")</f>
        <v>0</v>
      </c>
      <c r="F18" s="18">
        <f>[1]!BexGetCellData("00O2TQ2O5Z7DPSFCWMDG4HT14","00O2TQ2O5Z7DTT00T1J4BBXPV","DP_1")</f>
        <v>0</v>
      </c>
      <c r="G18" s="18">
        <f>[1]!BexGetCellData("00O2TQ2O5Z7DPSFCWMDG4HZCO","00O2TQ2O5Z7DTT00T1J4BBXPV","DP_1")</f>
        <v>0</v>
      </c>
    </row>
    <row r="19" spans="1:7" x14ac:dyDescent="0.2">
      <c r="A19" s="20" t="str">
        <f>[1]!BexGetCellData("","00O2TQ2O5Z7DTT01BJKIYVFL9","DP_1")</f>
        <v>D. Seguridad Pública.</v>
      </c>
      <c r="B19" s="18">
        <f>[1]!BexGetCellData("00O2TQ2O5Z7DPSFCWMDG4H3QW","00O2TQ2O5Z7DTT01BJKIYVFL9","DP_1")</f>
        <v>0</v>
      </c>
      <c r="C19" s="18">
        <f>[1]!BexGetCellData("00O2TQ2O5Z7DPSFCWMDG4HA2G","00O2TQ2O5Z7DTT01BJKIYVFL9","DP_1")</f>
        <v>0</v>
      </c>
      <c r="D19" s="18">
        <f>[1]!BexGetCellData("00O2TQ2O5Z7DPSFCWMDG4HGE0","00O2TQ2O5Z7DTT01BJKIYVFL9","DP_1")</f>
        <v>0</v>
      </c>
      <c r="E19" s="18">
        <f>[1]!BexGetCellData("00O2TQ2O5Z7DPSFCWMDG4HMPK","00O2TQ2O5Z7DTT01BJKIYVFL9","DP_1")</f>
        <v>0</v>
      </c>
      <c r="F19" s="18">
        <f>[1]!BexGetCellData("00O2TQ2O5Z7DPSFCWMDG4HT14","00O2TQ2O5Z7DTT01BJKIYVFL9","DP_1")</f>
        <v>0</v>
      </c>
      <c r="G19" s="18">
        <f>[1]!BexGetCellData("00O2TQ2O5Z7DPSFCWMDG4HZCO","00O2TQ2O5Z7DTT01BJKIYVFL9","DP_1")</f>
        <v>0</v>
      </c>
    </row>
    <row r="20" spans="1:7" x14ac:dyDescent="0.2">
      <c r="A20" s="20" t="str">
        <f>[1]!BexGetCellData("","00O2TQ2O5Z7DPSFDUBTEGG7FT","DP_1")</f>
        <v>E. Gastos asoc. nuevas leyes federales o reform. (E = e1+e2)</v>
      </c>
      <c r="B20" s="18">
        <f>[1]!BexGetCellData("00O2TQ2O5Z7DPSFCWMDG4H3QW","00O2TQ2O5Z7DPSFDUBTEGG7FT","DP_1")</f>
        <v>0</v>
      </c>
      <c r="C20" s="18">
        <f>[1]!BexGetCellData("00O2TQ2O5Z7DPSFCWMDG4HA2G","00O2TQ2O5Z7DPSFDUBTEGG7FT","DP_1")</f>
        <v>0</v>
      </c>
      <c r="D20" s="18">
        <f>[1]!BexGetCellData("00O2TQ2O5Z7DPSFCWMDG4HGE0","00O2TQ2O5Z7DPSFDUBTEGG7FT","DP_1")</f>
        <v>0</v>
      </c>
      <c r="E20" s="18">
        <f>[1]!BexGetCellData("00O2TQ2O5Z7DPSFCWMDG4HMPK","00O2TQ2O5Z7DPSFDUBTEGG7FT","DP_1")</f>
        <v>0</v>
      </c>
      <c r="F20" s="18">
        <f>[1]!BexGetCellData("00O2TQ2O5Z7DPSFCWMDG4HT14","00O2TQ2O5Z7DPSFDUBTEGG7FT","DP_1")</f>
        <v>0</v>
      </c>
      <c r="G20" s="18">
        <f>[1]!BexGetCellData("00O2TQ2O5Z7DPSFCWMDG4HZCO","00O2TQ2O5Z7DPSFDUBTEGG7FT","DP_1")</f>
        <v>0</v>
      </c>
    </row>
    <row r="21" spans="1:7" x14ac:dyDescent="0.2">
      <c r="A21" s="21" t="str">
        <f>[1]!BexGetCellData("","00O2TQ2O5Z7DPSFG8TQENM21E","DP_1")</f>
        <v>e1) Nombre del Programa o Ley 1</v>
      </c>
      <c r="B21" s="18">
        <f>[1]!BexGetCellData("00O2TQ2O5Z7DPSFCWMDG4H3QW","00O2TQ2O5Z7DPSFG8TQENM21E","DP_1")</f>
        <v>0</v>
      </c>
      <c r="C21" s="18">
        <f>[1]!BexGetCellData("00O2TQ2O5Z7DPSFCWMDG4HA2G","00O2TQ2O5Z7DPSFG8TQENM21E","DP_1")</f>
        <v>0</v>
      </c>
      <c r="D21" s="18">
        <f>[1]!BexGetCellData("00O2TQ2O5Z7DPSFCWMDG4HGE0","00O2TQ2O5Z7DPSFG8TQENM21E","DP_1")</f>
        <v>0</v>
      </c>
      <c r="E21" s="18">
        <f>[1]!BexGetCellData("00O2TQ2O5Z7DPSFCWMDG4HMPK","00O2TQ2O5Z7DPSFG8TQENM21E","DP_1")</f>
        <v>0</v>
      </c>
      <c r="F21" s="18">
        <f>[1]!BexGetCellData("00O2TQ2O5Z7DPSFCWMDG4HT14","00O2TQ2O5Z7DPSFG8TQENM21E","DP_1")</f>
        <v>0</v>
      </c>
      <c r="G21" s="18">
        <f>[1]!BexGetCellData("00O2TQ2O5Z7DPSFCWMDG4HZCO","00O2TQ2O5Z7DPSFG8TQENM21E","DP_1")</f>
        <v>0</v>
      </c>
    </row>
    <row r="22" spans="1:7" x14ac:dyDescent="0.2">
      <c r="A22" s="21" t="str">
        <f>[1]!BexGetCellData("","00O2TQ2O5Z7DPSFG8TQENM8CY","DP_1")</f>
        <v>e2) Nombre del Programa o Ley 2</v>
      </c>
      <c r="B22" s="18">
        <f>[1]!BexGetCellData("00O2TQ2O5Z7DPSFCWMDG4H3QW","00O2TQ2O5Z7DPSFG8TQENM8CY","DP_1")</f>
        <v>0</v>
      </c>
      <c r="C22" s="18">
        <f>[1]!BexGetCellData("00O2TQ2O5Z7DPSFCWMDG4HA2G","00O2TQ2O5Z7DPSFG8TQENM8CY","DP_1")</f>
        <v>0</v>
      </c>
      <c r="D22" s="18">
        <f>[1]!BexGetCellData("00O2TQ2O5Z7DPSFCWMDG4HGE0","00O2TQ2O5Z7DPSFG8TQENM8CY","DP_1")</f>
        <v>0</v>
      </c>
      <c r="E22" s="18">
        <f>[1]!BexGetCellData("00O2TQ2O5Z7DPSFCWMDG4HMPK","00O2TQ2O5Z7DPSFG8TQENM8CY","DP_1")</f>
        <v>0</v>
      </c>
      <c r="F22" s="18">
        <f>[1]!BexGetCellData("00O2TQ2O5Z7DPSFCWMDG4HT14","00O2TQ2O5Z7DPSFG8TQENM8CY","DP_1")</f>
        <v>0</v>
      </c>
      <c r="G22" s="18">
        <f>[1]!BexGetCellData("00O2TQ2O5Z7DPSFCWMDG4HZCO","00O2TQ2O5Z7DPSFG8TQENM8CY","DP_1")</f>
        <v>0</v>
      </c>
    </row>
    <row r="23" spans="1:7" x14ac:dyDescent="0.2">
      <c r="A23" s="20" t="str">
        <f>[1]!BexGetCellData("","00O2TQ2O5Z7DTT01BJKIYVLWT","DP_1")</f>
        <v>F. Sentencias laborales definitivas.</v>
      </c>
      <c r="B23" s="18">
        <f>[1]!BexGetCellData("00O2TQ2O5Z7DPSFCWMDG4H3QW","00O2TQ2O5Z7DTT01BJKIYVLWT","DP_1")</f>
        <v>0</v>
      </c>
      <c r="C23" s="18">
        <f>[1]!BexGetCellData("00O2TQ2O5Z7DPSFCWMDG4HA2G","00O2TQ2O5Z7DTT01BJKIYVLWT","DP_1")</f>
        <v>0</v>
      </c>
      <c r="D23" s="18">
        <f>[1]!BexGetCellData("00O2TQ2O5Z7DPSFCWMDG4HGE0","00O2TQ2O5Z7DTT01BJKIYVLWT","DP_1")</f>
        <v>0</v>
      </c>
      <c r="E23" s="18">
        <f>[1]!BexGetCellData("00O2TQ2O5Z7DPSFCWMDG4HMPK","00O2TQ2O5Z7DTT01BJKIYVLWT","DP_1")</f>
        <v>0</v>
      </c>
      <c r="F23" s="18">
        <f>[1]!BexGetCellData("00O2TQ2O5Z7DPSFCWMDG4HT14","00O2TQ2O5Z7DTT01BJKIYVLWT","DP_1")</f>
        <v>0</v>
      </c>
      <c r="G23" s="18">
        <f>[1]!BexGetCellData("00O2TQ2O5Z7DPSFCWMDG4HZCO","00O2TQ2O5Z7DTT01BJKIYVLWT","DP_1")</f>
        <v>0</v>
      </c>
    </row>
    <row r="24" spans="1:7" x14ac:dyDescent="0.2">
      <c r="A24" s="19" t="str">
        <f>[1]!BexGetCellData("","00O2TQ2O5Z7DPSFM7Q98ICB76","DP_1")</f>
        <v>III. Total del Gasto en Servicios Personales (III = I + II)</v>
      </c>
      <c r="B24" s="22">
        <f>[1]!BexGetCellData("00O2TQ2O5Z7DPSFCWMDG4H3QW","00O2TQ2O5Z7DPSFM7Q98ICB76","DP_1")</f>
        <v>0</v>
      </c>
      <c r="C24" s="22">
        <f>[1]!BexGetCellData("00O2TQ2O5Z7DPSFCWMDG4HA2G","00O2TQ2O5Z7DPSFM7Q98ICB76","DP_1")</f>
        <v>0</v>
      </c>
      <c r="D24" s="22">
        <f>[1]!BexGetCellData("00O2TQ2O5Z7DPSFCWMDG4HGE0","00O2TQ2O5Z7DPSFM7Q98ICB76","DP_1")</f>
        <v>0</v>
      </c>
      <c r="E24" s="22">
        <f>[1]!BexGetCellData("00O2TQ2O5Z7DPSFCWMDG4HMPK","00O2TQ2O5Z7DPSFM7Q98ICB76","DP_1")</f>
        <v>0</v>
      </c>
      <c r="F24" s="22">
        <f>[1]!BexGetCellData("00O2TQ2O5Z7DPSFCWMDG4HT14","00O2TQ2O5Z7DPSFM7Q98ICB76","DP_1")</f>
        <v>0</v>
      </c>
      <c r="G24" s="22">
        <f>[1]!BexGetCellData("00O2TQ2O5Z7DPSFCWMDG4HZCO","00O2TQ2O5Z7DPSFM7Q98ICB76","DP_1")</f>
        <v>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1 d W 3 P b O J Z + 3 6 r 9 D y x v 1 1 R P p S O J l C z Z G U V T F A l R t H k z A c q S X l i K z a Q 1 4 1 h Z X 5 L 0 / K N 9 m K d 9 2 9 f + Y 4 s L S Z E 0 d S F F x 4 q F V L c F Q A A E f A f 4 z g F 4 Q H T / / v 3 z j f A 1 u L u f L 2 7 f H 4 m 1 x p E Q 3 F 4 t r u e 3 n 9 4 f P T 5 8 f C u 2 j / 7 e 6 z q y B g S c 9 f b + 3 f f 7 + f u j 3 x 8 e v r y r 1 7 9 9 + 1 b 7 1 q w t 7 j 7 V p U Z D r I 9 N A 1 7 9 H n y e v Z 3 f 3 j / M b q + C o 7 j U 9 e Z S R + y H L L v X 6 N b D U H c E X K j b V k / s 1 q N g 1 w U j n Y Z w v j j c V Q F U X N 1 B J N K + r g k A N + F 6 I c i 3 s 5 s / / / 0 w v 1 o I 1 4 E A P t 0 F 9 4 t 7 Q b m Z 3 c 8 / C j C 4 + y o 4 u P 8 L n C u 4 7 9 a T l X Q H r m 0 h Y K l + + M u + b g 3 s X q f T a N Q w V D V J 7 H S 6 9 f x M X e S r M p I d 1 x 7 p K n B x m 6 H r w 3 E m 0 Z J N 0 F M d H 3 e O B n H P L j w A E e 6 M b u K Y O / b H B v R p R L f 7 Z 5 b Z a z R s C V 1 I 9 v G 0 o z p w o F y a q t b S x g O l W w 9 z 0 J x o j I R 6 r w s 9 U + 4 b g A R 1 6 E P k e g r y X N A b 4 9 z J e F c e 6 5 C k 0 s + u Y 0 M d 4 Z 9 q 4 I a x c F c Z y i P D B 6 x a F k G J C A l Y t g p 8 1 g i a 7 p k e T X c M M A J h D t w g 2 P N w d 1 m I t t V x o c V a i 1 z k G y M D / 3 K 3 H k e 6 Q 3 f i y w r S R 7 Q f Q x 2 w + k O 8 S R C j C p B N q / D R x O m d 4 + I 0 g O P 4 B 9 a B x j J 0 C c h u T y Z x E s B x Y C B P V 0 V W K Y t I 9 P d p z W E I l w 1 D u F Q Y S h Q c p k s m g V C B r h K E 6 T + C B 0 3 o K j Y e S Z b b Y 6 l R j C Q j W b e g f z 4 Z E D G l 4 l 1 N h 8 g h k 4 E F S F x G y N U Z T g w 6 H w I D K C g E L E w j 9 e t R G o G Z i p B K P I Z 6 Y M g a q X s Z i Z C P v k l G Q 1 F E X y V i X f w X + e H I w t N m G W P f w M x 3 M P N t C H o Y C + G W D S A P c K O h k 4 w p Q y o 1 x 1 b I J 5 P A u j E Q 5 i B 1 a 1 J P I P 8 a + H 9 R k G h b c F o X D c 9 Q + P N a i w Q Q l S U k Q V M e s x h p + z L S N X U r k R 5 H C N A w A h z 3 C s A Q a 0 h a S Y E m o S 7 E u N J f G i M 4 H B h h 0 F T j o K G x o A v x 9 F A A h L 6 J x U e 7 H s k 6 T j G B 2 Q d u N h / + K R d D S R u g A j y i D B + X S Y 0 U k g W P F j a + l h F M v E l y 2 o K p V F t r n g F t O p Q r Y K r J v j M V a X c i t g 1 r s U D I K P E I 3 2 M i I u W f g 3 p 6 E s M u k f K q q S g 5 M 1 Z Q k c S p a C c q U k w T + T o C 5 j r u I X M 2 C q Z I i A p 0 z N o W E 0 7 r h x E O m Q / L y K 5 W U m K u h w m r j K Y E a C W t p N 4 Q C y q s N E t S p J o w 9 D O T V d p O E l e S k 7 i a n M Q f S U 5 k M C V i O U R F a q a f O X Q 1 O G 9 5 p 0 A 5 0 V u G J D k r 6 a q 9 R 2 R F Z n U U j F g r T K P B i L 7 C N B r c f x 7 z / a k i O z r y D L s 6 S m s e D q W l 8 O P s x t m N G m M I N U R d 7 a j 2 Q P F a K 9 n t m L P b 8 7 D b w M N D 2 5 8 C p F 9 4 u P L q i E 1 6 b c S G s s T 2 B D r O a Z z T M n t d Q L N X c l p r r x a Y r 4 7 V o K 8 g F 8 9 P C B Q X o O q I 7 c f t e r 2 U x Z a H H u c 2 z m 0 Z b j u H J 1 l u k y J u a 7 4 u Z i O Y Z V J + P N P V 6 V / 8 I + z J J k n H v w I K P a e k x J S f c d i 8 u M R T h 2 Z g + T A Y P f n L 3 e L D 7 H o R f k O S 8 q h w q K s q s E I Q q G x 6 A y y 6 K N x 1 Z B e w b X z V 1 Q 0 D I j z c e w b u 0 j L W H c p Q B Q P Z M 5 B q K x 7 d z U + n 4 P H i k G e 2 p J q + D I F K g E S G r d m p l J h t 4 x T F N h 1 d T R c L a b u e g f J Z k J U l L Q f Z z 1 9 u 5 r O r + e I 2 u B f + E N z g + v G K x X K x l j j W W 2 G t g c Z T r M 3 F 9 f z j / I r 4 J j i L O + J 9 M F + Q 8 F 1 w / / j l M b h / m N 3 k g t 7 k o G 8 F u u m c P w V d D b 4 G t 5 9 W c U e L Q 7 s V t E h s P Y X W m a 3 E 9 Z j j u h W u U 8 V + i i t 8 / A D + E d x d z V e A 2 z 5 Q c P M c C X L B H Z 6 d T I / P 0 X n b e g q u X h O 0 2 f 3 D Q r A W A n i Y / / d j Q J 3 F f t X f y 2 / 6 b 5 Q 3 6 h v w Z v D X 5 z A 0 w D r c m S H 6 c + J 8 o X d y D I t a 7 F 4 n y N e f 5 7 f z + 4 e 7 2 c P 8 6 w K b G d c B d c C b Y 0 t D c P 7 8 v w 8 3 8 6 v 8 o b 7 W 3 o B P I V 8 3 E s I c W 0 + F n 1 k k l 8 h 9 K p J + T T B n n 7 A c i O F R 3 N L g c G f g R n A 6 H R k X Z + r F Q M 9 h G q U W D / J 7 O u J n N 4 / X w q / K + y v x z Z W U T z F r 7 Z H d B f D K K I g I Y C o 3 X Q V O 1 b O n A r g S / 7 q K g y o x W t Y N h s M Y / R R 8 d O w 0 c 8 C X E u C b f / 7 P N a b 4 3 w R n d j f 7 z C J Y D c w + / v n v 2 0 p M n A M X B c K a E g 7 P O t A T p z l L I E J E n x 7 v 5 t e z 6 0 j d z n J h 7 3 D + L 6 N u P T j I o R 8 Q W p r 3 w u x + c V U T b h + D r 7 N 7 4 S b 4 I 7 g X P g b X w R 0 5 e S A s h L v g 4 + L u c 0 3 4 F Q j v h U B 8 E 6 x Q D i e 7 T I q D U w 5 L 6 U z c H H 4 K s H K w F p 8 / 3 A V Y N 9 8 I z t 3 i E 6 a m G R a H E f w h i L k C O K 1 E A G y 0 H N D 0 G B 1 L O e Y R H u V r B C D l C U B s c A E U V A u d i Q X 7 A B z n L A c G R C 3 c P g S 3 V 3 N C S 7 M P C 0 Z I 1 8 F H b C l h K 2 m W u w c s r l 0 G c y X x d B a w j M N j 6 O V s R 8 T 7 E a n N i M 2 7 E e K O W / G v j O 3 J W B / Y f W V w Z j W M C n Y j a r m Y 7 7 o + T o 6 E 1 z / 0 i U y Q e N b q 9 w 1 p 0 3 Z E P t 6 7 L o c P F W / g 5 u z I b d i P y J f A 2 j X x 7 h J 4 h S z E J O C C f q E N i X z 0 d 1 s G p 4 f D I Y 3 / s T P a Y U c i X x Z r 1 8 Z c F k 9 l I f b P z v X J a G C c b r k l k Y / 7 2 l U v 1 w E 5 5 q b X R 0 D T O g P 0 / H s S 4 q 5 L 4 s P S D z i j d o I u g G V K I q h k T 0 L a d U m c H C 0 H M T 1 C A Z w o k 0 r 2 J K S i T 4 U P W w B L v W B c 5 v D T F n s S u V p C 2 v V B 8 c F p C b N z c X q i K / 1 O O 2 9 T Q q 8 J a P G A 7 S Q y D d j + R H C b W D 4 s 3 5 x D N i t 0 r C N 0 4 Y 2 g 6 7 l K Q n p O B 7 Y f B H 6 d / l W Y p + x A p o f 6 Z e Q y z 3 8 a W H P i P P T u 7 k 1 1 S 3 M B t P F 4 j J L Y d 6 H D f r z R n C V 1 6 p X D Q i s d 8 5 / D X 5 v 5 V T M 8 o n 4 W 6 j D S H U 2 G 6 G D 6 q 6 v 4 V x w X H E y H 8 Y x Q g I P s g + k w Z i i k A e t g + q s Y M l R s 7 a D 6 i 2 n 6 o P r r u A c k Y N f r u 4 d D V 1 g B H 9 R o x u r o k P p 7 4 e n W g S l f A J 2 D 6 e / y T S V V d F j c s w 7 n v s o m 6 m j D 8 f w h W Y 2 9 T m G v 7 f t U 1 l z P k d V X 1 f V 1 p + H j j p P z u T 9 z r + v 0 r 0 K O C Z M 0 G g i P l K 8 7 t B Z l C f N K 6 x 6 j R 1 m 6 l m f 6 U J E N Q J q 9 j N B 0 v A R V C A R x u A t M Z 4 g t W / Y W g f g o e / w q A I y 7 R g 6 u d + s s 1 L U g t p P i T l c M 3 T k 7 K k 0 + G H h F E K N n 0 d Y i l v H 0 O n j E 6 C m z j W M s 4 U F 8 8 I h t n p W Z n f u D R 2 z z G M s 4 5 B 4 8 Y l v x G B 9 j 2 T c Y b K k r q Q P O w S O 2 1 a z k Y 6 y w P c Z 1 Z e Z d F 5 z 5 K 2 X + z B G 2 g 0 d s O w s 2 4 W F 3 8 I j R 9 y h t Z P 6 E 1 w N H b C N i G e c V j t g 2 i C W P I B 0 8 Y p s t 2 I x r D k d s G 8 S S T p U H j 1 g B e 4 y d z D x 4 x L a w + d N v m j h 4 x L a w Y P m u d X E L N n l k 4 u A R 2 8 x j f C V e g v m 5 d V F u 1 5 q 9 5 u z g E d v K H u M 7 i u W s C / Y q p Y N H r M g T X r 6 j u L 2 u 5 C v x Q v Y Y 3 4 M t 8 W Q k 8 R K O g 0 d s q z 3 Y 5 H l E j t h W O 4 p 8 n 7 / g G O M 2 f 2 E v A s 5 j R R H j K / F y z 5 L 4 b s / 2 F i y f l Y U Q 4 x Z s 6 V 1 r 7 j 9 W 1 D u d I 7 b 1 H i z 3 u y j p 1 c m f J R X c H 2 O v W T 1 4 x L b i M e 7 b U 9 L j j j P / 9 h Y s 3 7 s o u H e R v N G G I 1 Z g f 4 y + B J M j V g A x b l 1 s 7 5 3 O v a F K e R F w j 7 v t z 1 d y 5 i + 8 r u R + F w V n J X 8 y U n J W 8 n X l 1 m O M e 6 e X 3 I P l F u y W + 2 N 8 n 7 + 4 j y K 3 x 0 r u X f B V 0 t a 6 k v v 2 F G Z + 7 q N Y z j u d r 5 I K 7 i h y z + E C 5 8 T 5 u r L g S p z b / O X s M X 7 K p o D N z 8 + M l H t e y d e V B X d 7 + C q p 6 J M R P i s L 7 4 / x V V L R l T j 3 u 9 j e R 5 G v K 8 u 9 i 4 B 7 Q x X 1 U e S + P d u / Q Z f 7 w R b 0 6 u S 6 s u R K n C O 2 / Z k R 7 t t T z t e a 7 1 1 s 6 X H H n 1 e W 9 o P l f h f b v 9 e a W x f l 9 m D 5 s 6 S i i P F Z W d S 3 h 6 + S i p 5 L 4 u f E t x 9 j / F 0 E R d 8 / x u 2 x U m / Q 5 c x f d F 3 J n 4 x s v 6 P I m b + c P c Z 9 e w r 7 8 / O 9 i 6 L M z x E r O M b 4 b Y w F T q R y C 7 a c V y c f Y 0 V 3 r f l u T 0 G P O / 5 k p P C u N d e V R d + m x X 0 U i 3 p D c c S 2 3 h / j v j 2 F 3 w T O m b + g z c 9 P 1 p f 0 T u f n K 4 v y G N 8 f K 7 p 3 w W 3 + o l 6 d 3 L o o u t v D 9 2 A L r s T 5 K Z s C u p K / C b z o j i J H r N T e B Z + V h e + y 4 a e e t 7 8 p j / s o F k S M + / M X 9 r X m f h d F / c e 4 r i x o w f L d n q K 7 1 n z v o t y b j v g T 3 s L P k r i v d d G 3 a X G v z u 3 3 x / j J + n I + i p z H C j 5 9 4 x Z s Y e u C P + H d f k e R 8 1 i 5 d x H w 3 Z 6 i 7 4 P l i B W 9 m Y W / 6 a j g b g / 3 V C n 6 T J z b Y 4 X P J X H r Y m t d e R j 7 / H X 6 V 3 V 1 g z b J c R 2 k A 8 i Q d F z b A S 6 L k 8 L h P x H X Q i o Z y Y Y H S K F 6 N v O a w p K 4 S 2 F p l 8 L N H Q o 3 d + l z a 6 f C u w D W S g J G R x o L F a u k u X s l Y i O J Q W 9 c r o 4 d o B A b K S j E c g 3 Y Y Q i J j V Y F D T j e p Q H t X Q p 3 0 o M g h 1 Y 1 E Z 2 X 6 9 X J L g 0 7 T T W s V A N E q Y I 6 d h k b Y g V j Q 9 q B Z c R d a F n a f W 6 3 G r v X c V x B H a f V 1 J E E s 9 e u t Q R B u Z n d z z / O r 2 Z X 8 z / / 9 1 a 4 D g Q Y 3 H 2 d X 8 0 X 9 4 I T 3 N 0 v b m c 3 w b 3 w Z X E n K L O H 4 N P i 7 s 9 / z 8 r 9 u L R 5 o o 4 H S q m 6 p Q r A S Y 2 0 M n W I j Q z A T / o I j X M T q W X I i N S 9 B X 6 l i I 7 U n d K k 0 5 F r + K b T K D H d S V 0 p y p g O T D + q z r + g R k O Z O p P q p S e r o 7 O J Z V 9 4 u l 2 u t n a m N m 9 g 2 C 6 A 5 S p L 6 5 9 m v X F c l 6 h B W K a y k x T d t u q i S C s T x O N 3 r Z N 3 j Z K 1 n r 7 U t B c z R n k C H 0 F s v m v i / 8 o N C F H M i F A f 6 W D i y u U q S 8 8 s i T V R P C W o i 5 1 3 x D 4 v U 2 v G O m 3 U S L d r N T z Z a u s H S D 1 e 7 I x k l / 0 G D Y w s 2 e x N g Y V 0 V V Z x c R I l W f C q i q l m G u q O H N m F e P H k 4 K Q w 2 I W 6 Z v X 0 b p 1 + d m 0 H 9 c B F t 0 4 + u 4 Z 9 2 d O A i Y m X h E j U B 2 O 0 T K K x 7 l D X h k T 9 k k + S Q p e J 9 i V K 5 i S R M N E 3 g N U j y 4 t E l J Z F r G g Y p O k 4 V z L a H b q T K B c N x Z m W s e 4 o z D G K U o g G G C 2 r A I b j y y N Z p 2 t H E 2 q + R Z e a u t 0 / s 8 x e A 5 O S 7 A I 8 W s I E 2 m v F d G I D I w / 4 E f B H u m / 3 f S w o v I y G P n 3 D U Y V S E K W 3 q p 6 V Q y J x o y Q S e X 8 e W T i e 3 1 c 1 P K Z L S g O c A V f R F d 2 u W h x S K y O K M G G T G J a h C K 2 9 B H 5 K g X N Q Q d h l N x r / m 8 H W 1 4 L d R w m w G + J b Y I E M 4 I n E J e i 9 R v v t m W c x v J b 4 p 5 J Z 7 n A a J G r Z c l a k 6 k L R D y c L / R y T p K F j j o I K l l e l s s L a q 0 V N 3 b S w G i L R a 9 k 5 E u Z u P 5 V X o x 3 m z 0 o s M 4 G k 7 W a Q 9 B J 6 J E J 3 r V D q 9 O 9 Q t l S D G g L Y m A 0 j X Y h k h D 8 Q M B 3 / w g P u h D Q w E e v q l u M h 0 1 Z B j 9 i Z c Y R t o R o 6 R G z j 1 j 2 f k g B 0 V V I f g f V t o / O W G B l h U h c 3 U x / R P J 5 D Z i / 0 T f x H 1 k B c C / R M u l v r u / Y l J E M k n b D 8 X r E N z 7 T S W a K 0 r o f h 9 W U F 6 Z i g S T l S c z I t z E i S L V 8 Z 4 h H n 2 x b 7 B b J z n U l K 5 s E l s 3 l o E s 4 D k e s p c S G R 5 E k n J f P Q Q u k 8 r B 4 4 x N J T b c U z s Y 1 F 8 E E y x S W T L I d w p Z M x y i w 3 q V P 0 o x G y e p m b z s j K S S v K s S 1 / b T q U w 3 J S u p z o Q 1 3 1 d U s F Y y q V b F q U C x i I J A 7 0 M Q H y a W L U i m V J K f 7 B b G 1 S X m 2 p x C 7 B h A j L 0 u j W j Q U u 4 y G h W 9 j 6 1 V U a h J a N V B 3 T E Z 2 r M s Z y g s X m 6 m Q R n o y S 3 6 B j u e 4 C P D 0 g J g w 8 k D 0 D f 5 r y 2 K e t Y A E a n 0 T x C S 3 B M m I 7 e z A g v + N e 0 N n A p l n O K j W c f / Q D W x r g M s 5 N Y z 4 K d b 5 u D f A Y 6 K d W z X F a V w O W Z + l 0 V b B y L y D O 0 1 W A Y e D p a O p I + H 4 / f 3 c 7 v 3 l / 9 H D 3 G B z R J y B k n u k 2 p b A 4 3 I W E Y n S 5 b w D F t p C s W w B T T R z 0 G c / k 1 I b G 2 H Y 6 A w o i 5 X 2 6 E o E 5 2 e q 5 9 d d d 6 P p w T M c 8 B n S k q y Q 1 N x F r H d B T H Z 8 8 f i L B b i w 6 V T e Z v h o b 5 F G Q u W T V B F S X k 9 H 0 o q + A o X v i n i 9 p l n y G z I 0 Z i L S O D S Q 2 o 5 H n 0 g 2 c V L w r j 3 V I U u l n N 3 x O R d V Y + I w K D 9 S R E Z l y L I I S E T q C M f e G M y / 1 w G z 5 D M 2 y c Y N g z 8 P d Z S H a V s e F F g r Z A d P 2 y K B P K + J I d 8 m P d M w v Y 1 j D A f Z b I + B C L H E S J I S O b F p d 9 E Q N E m m y Q P h U D f r h c 8 R k R K I z L C 4 1 j I s N 4 3 L D V M F h u m S y n y p I P I o h 3 a U J Z O y p W E v 2 W G o U i 4 Y k 9 M 8 n A 9 L H V L y r Y R X k k I H N A i Q u I + T q r O u h 5 s C m C R 6 v I Q a x N r F U P U o j u F E J M Y F K D M l E C k M T q 0 6 N 2 d t R J A I 3 + i Y Z D d G O v k r E n u V h q G w A e Y C b D J 1 k T K F L D e j Y C v l k E l k 3 T 8 I c p G 5 N 6 g n R P 1 G Q a F t w W h c N z 1 D 4 8 1 q L M g K V L S V n T J o s F j J o G O m a u p V I j y M E e B g J A P c K s I g O I H u y G 4 a 6 E O P K u A f B 4 c A I g 6 Y a B w 2 N B b F y l x W F 2 i h Y e L T r k e z j F B O Y f U x w m X z 4 p 1 w M J W 2 A i v W 3 b h D 1 n h o 5 J A s e P W y 8 L S P M X o u 5 K J e Y F N N E v o 7 N s 3 V M R E Z 3 F E x R E h U o I Z / J E x J q / j A S I r N i G d n M R y F i K z g o M f / D B E Z J v X O i O e j 6 g l J M C j q W w p i q R w w a G t h I W L 0 h F l d Y a Z a 4 S D V h 6 E c Q G C n / H J Q V g 0 3 5 R V x J U e J q i h J X U p R U P U W R O h O x H L q i h i H 5 X E t a 0 F I a K 0 m r u U e U R e Z 2 F I y 4 K 0 y j w Y j E w j Q a 3 F s 2 e 7 J 4 L c F l s W F 6 G C w W Q 8 Y 5 7 E U 4 7 B n M r K o 4 D L V l e y W H t X 9 G D p v 8 D B y W f Z B T j T 3 2 L I t C u k R 9 c Q a L A O M M 9 i I M J h 7 v M Y U p 5 s l K C u v s E 4 V N X h G F 5 T z a 2 d U Q a 7 1 6 Q y w B G i c y b o p l e E w f w 5 U 8 d s J 5 7 F l 4 b K r I j o 4 8 w 6 6 O x n 7 c 1 v w L 0 V g C M 8 5 i n M U y m 2 L I W r 2 T 3 9 o n F n t F m 2 J P n a J 2 J T H p 1 Z N Y D B n n M M 5 h G Q 6 b T l s r O e x 4 n z g s z x K b / K S W G E D 6 h Y d r r X p X 7 A C o L E a O c 9 n L b I / t M Z c N G 9 p K L t s n v 4 p X Z Y 9 B o L i g Q n P s + N V z W I Q Y Z z B u j W X 2 x Z x T Z S W D n X I G 2 5 n B 6 v Q v / h H m D E v S i R t 5 I d d W S j 6 Z j J e N E 1 G X o W G R E 0 4 s A 8 t H z q b I X + 4 W H 2 b X i / A b e l w l Z w t t q K s q s E I Q q C x 6 A y y q K N x 1 Z B c w H 1 X 6 z h X m a Q 1 w l 5 Y x 4 p u t g o H s G Y j 4 v b P x 4 B C 3 X h L s y x C o B D h k 2 J q d S o k Z N E 5 R b N N h 3 t / L Y i E V 1 z P Q V Y p k l H H Q b B V E U s o g S R 1 1 W W i J K H y K 6 D p R h j m S i B v r E A 8 d 4 p M p q y X Q I z h 0 6 5 n E j F B 6 U 9 m 0 P Q u J i Y w h f J t k l Y A r n f 6 8 E o w A R F 4 n R 4 K f v 9 z M Z 1 f z x W 1 w X 3 e D 6 8 c r F s 6 V a J P P j d y M B r D X I y u E 0 O a i 2 q p 2 n l A x 7 8 8 8 k c r M k x z o w l H 5 A h P H b J C 3 k m b F a y 6 u 6 e s A V p D f M Z 8 q u R n d i 5 P C W L Y r n S B M n P s z Q Z o l J k g S s J e Y E e 1 h / 6 k U 1 e B r c P t p l R A 7 f E L k Z p y I s C i U J 9 X O B y r M / Z k P r R L z I Y H X S 0 w H B Y 6 e y t C Z r R T g K Z 8 L u f u F L V U p g i N 5 U U 6 V E 4 G K c X 8 m w n G J i R C B 9 R K z 4 K w 1 e C o 9 + P g h + E d w d 0 V e l C T 8 G v w 1 V 4 5 8 z Z 0 / H 2 T 7 s i S i 1 a 6 9 m W j 3 Z 2 a 0 S 8 y M p 7 B t m C N 1 + l d h u 1 k D m Z 4 j l V H 4 x h A a W H P I M d x x 7 U 1 1 S 3 M B t D H U U R L 7 L t w 4 j 1 X C O i p b t U H + H H u o b K + T j f C o n 4 U 6 j H R H k y E 6 m P 7 q K v 4 V x w U H 0 2 E 8 I x T g I P t g O o x 5 D 2 n A O p j + K o Y M F V s 7 q P 5 i m j 6 o / j r u A Q n Y 9 f r u 4 d A V V s A H N Z q x O j q k / l 5 4 u n V g y h d A 5 2 D 6 u z z f U E W H x f 3 o 8 J P 3 J k R 9 a 1 i e e a n K k 1 c l 3 t W 9 D b 9 p H k h 3 m b / P g X S W f D M B s n s 4 E / d w 5 i 0 Z y A P X N l 9 X d 7 M v g k g N 5 Z H s W h V t 4 u z L W F 7 Z X 8 P W 4 K S i H b q 9 7 6 z i u S 6 w l I q m 7 p 5 0 N + e N A H G H 8 X e K b J E p / K q m 7 7 o u v 0 L F u 6 m 7 r 4 6 e N w x p M H Z e 2 5 D O O Q + f 7 P G Q P K Y 5 k P 5 O Z c 3 1 H H J l y S v q b v Z g S t x Z X N d P v X 9 T p 3 8 3 3 1 q a c U H L u b V 0 x b + 8 W 0 t J E 6 L r S W n D K r i g t P O C V 7 p m H F j 3 D 5 z K X k N V C p y U G / 7 + g d P a C 3 C o L 9 3 + g S N W x j 4 7 z S t 6 g G L / 0 G n u A z j M w 2 X / w B F f F p 2 U Y 9 4 e o l P Z G 5 p 3 G j v U g X b / 0 D n d h 6 H D z s b s H z j t v R g 5 1 O N 0 / 8 A R K 3 u p w E 6 s Q 9 0 f 9 x C d / T B 2 6 E m a / U P n 5 H n B q d O / 1 O m U t j K 6 9 3 P V t a K N z H 2 q 8 c p t u w u x G 7 v c p k 2 v L C 1 f e I d b y B v N X f r c 2 q n w L o C 1 M j c 2 l 7 k 9 v d F q 7 l 6 J u P v l 4 b i O H a A Q 0 5 d X l 7 t H v r H L R f a N C i 6 y T 9 1 C X b g B 7 V 0 K p y + Z z m P Q i 8 u W V q 5 X J 7 s 0 L H W 1 d L n B m b l + u V w d u 4 w N s Y K x I e 3 A M u I u t C z t P r d b j d 3 r O K 6 g j t N 0 H c W A O G 2 k C K q n 1 B J X m p P 7 z W c 3 j 9 f l G i V t n H z s E E y J u q U K Q E u N n j J 1 k C v i x b V 9 N E d i / 1 R U L s v V v R m / c u R F 6 k 5 p x 6 k q G 7 7 d K n d f e 1 p D k B s h o + r 8 C 4 p P m T q T G o N c U 2 8 P g O v S 6 3 h L V N b O V L b L n f d p j S J J 9 U a n z m 7 j L V N Z U o X 0 m o 1 6 o 4 U r E 0 8 F s f m u d f y u V b L W 0 2 e Y z 2 L G g k 5 0 X R C l d 6 J Y t r V i a g Z p r g P P N N u a 4 n V J u e p S k 0 Y 6 Y Z B K k i C e k k a W F J S Y M S b Z j c 2 1 2 v I u 5 l W V 1 u O 1 C b + M n V / G z i 9 j P 5 j L 2 H t Y X E J c V V Z m K + 5 m 7 2 G B C c v 6 n k j t 5 7 m r v f 1 i d 7 X 3 z s m r l G h o j + 9 s b 1 Z 0 Z 3 t j P + 9 s z 1 j 4 6 + 5 s T 1 T 0 X J e x R 9 l e 4 2 X s p H 7 y k b i R P W N / F 7 + R P V 4 O b L i Q P b P G K X o h e / T C h 3 2 7 k L 2 O M g n s n A 6 M r 2 o n M T w S Z p + D H g E P G I D M C x 8 v W m h a N 2 V F 4 r y R R T g J C 9 E 0 8 g a E q I B + e x 1 8 J 5 J m g e 4 I G + l P 6 m a J O E + 6 x r w f c A E e 4 6 4 v Q w j M v j F Z / z N 9 8 F 2 + v p 7 f / i a M g r v 7 + e L 2 f a f T a N T E W q P W + E 1 Q H m 8 e H u + C 9 7 f B 4 8 P d 7 O Y 3 w X n 8 c D O / O g / + Q I t / B r f v T 6 X 2 r C 0 1 T q 4 + f D w + + T D 7 U K a d 5 C w q X N / I q 8 X n 2 v 3 s S + 3 D v B Y 8 1 G a 3 s 5 s / / h X c 1 W a k 4 T X c A / 0 h + I y C 7 w / g J v g c 3 D 4 U a g W d 4 Z G 0 1 z d D d X y p U N 1 g j O f C F r L G X f A w y Z x P 3 L H T N I 6 h M R i d j S d t x U R i u 9 A P w i E g 7 n X r f q t 9 n V w T O l j o C 4 x n c C 9 8 F 5 T Z Q 1 A M O 0 D s K x 8 O Z W d z D 0 + H 2 M w 4 a / X h + K L V d 2 T 5 w o a o c y 7 a R r F B Q 6 h 4 / W / 9 c v 6 L + I 7 8 K d Y X H T q G P P E J Q e s K Z n 8 D A X f 9 u K T U U q D q g e 2 a M q q 2 T k I T f s g T G 2 b R X 2 4 e / v b 3 7 5 9 v h K / h T D / C s / x I C G 6 v F n g e f X p / 9 P j w 8 a 3 Y P v r 7 X z 4 9 / O 0 / / 4 N k x w N l P r u Z / y t I z C 4 B V 3 F 7 / w 6 z 7 P u j 3 x 8 e v r y r 1 7 9 9 + 1 b 7 1 q w t 7 j 7 h 5 X Z D r I 9 N A 1 7 9 H n y e v Z 3 f 3 j / M b q 8 w D U e l r j e X O m I N E A T S B P T H l 4 D E R z P c l A 8 3 A U m r R 4 l R J l 2 l W W S X q g A / u c a j + d n 3 U W 4 K R 1 Q F 5 j K a J Z X I e l / P 6 z 7 5 u t D A k j 2 E F / b r Z 2 V R q S u y Q x R n 4 T r r q d 2 J l E J b r 9 3 E Z 9 R u x e Y p 1 2 7 P p 9 2 K S a K A d l O m U k c 8 v U C e c W o 3 Y L P V s F 3 D N o / 7 F 6 9 G u 5 n a c V 8 e t 4 8 v p R P z w s W W Z q v T u G y Y c v X a T S b a T e b a 7 W C 1 2 3 J P j O u 2 K n R b 8 x l 1 W 5 P r t t e u 2 z x V 0 R z r 3 O m c t 8 Y d z 9 F l W b V P z N F r 0 m 2 D o X J i D 9 u O e A x l S 1 I a + t D T R H N Y 0 H D b Q r c p R L c p X L e 9 K t 2 m L G h V D 2 t 0 G 9 v D 3 6 T O S F e 4 P t u o z 1 r P q M 9 a X J / t i T 5 7 t p 3 I 5 s X g F A 4 N y Z J t a 9 R G F x f k i a r u j J 1 X o 8 8 U 7 3 I 8 7 p y d g T O r K Y 5 l W 7 Y U 5 / x E d i e V 6 7 M z o s / O u D 5 7 V f p s u 7 U a f d r k 5 z v 5 8 H V b W T 2 n u b p a + W Z k V C n X b B s 0 m 3 Y 3 v 9 6 b J R q S X Q 2 w h 7 U r f k L 8 g a t A K L V a j t p 2 T 4 5 V D 4 x h W w S m 6 X a a u l 6 1 1 v z 4 i C d 8 U F C j F N G O x 9 a J 5 A z P L 8 H p 2 c B o n a t a + 8 L q H J + 2 R 8 + z k 6 n 9 I h U z K p n u W l / 1 u B j q t o t 8 X b G t D V O k W K 3 0 w k t X G U 6 e s 2 q q d B 0 X D P Q x q E a d W / J I 1 + S N T F 6 w x V U q H D I A P E O u s n n 0 M K G v 2 p c W c 5 K y R p W 0 l H j r G c R j b 3 m / s s 9 u U 6 1 G V l j u g L z J D f j n Y F L p C F O w x U / 8 8 M b r K x 1 4 h g H 1 K S h V 9 w a t W a p u W T 3 z I J k R O l 6 s s t f f V Y A z j i J 2 r W 0 1 F p P t W z b W X N h Y R s C 3 P H q 9 7 j Y m e V F e I 4 5 7 i m 0 y v z 0 Z + k y f R S m V 9 C V 2 s i S u c Y Z u l W C h 4 g a g 9 B w G Y L E F N T c A X 3 x P Y 7 8 M Q F H v X A y b p 7 o H 1 E t v c j x y h 5 r Y a Z u N o l N 2 o w G Y e 6 D n m W x B z b H 6 T f t 0 e D n S T r W T h g Q n n e G o M 2 1 4 l d u C / V + a 7 8 g f b g p y U 7 B a U 3 B r r f z q b c B t q + T G 3 z 4 a f 1 t b Z D + 9 1 V e P X e 5 f 5 F w A 8 p N N y z k Y K h v k F J T q y p q P G 4 A D t t M t f Z g c z 1 + M J D k 9 p i P f l B V y T V H h 0 / w 4 q h B x R L 0 p 3 x w T G C i u B p a v J 5 w 1 / q X t n v d t + 7 x E p y J k L v v 0 k k e H 3 L 9 W t j l R M 3 w H 2 8 E 4 o p Z o D x o C E 5 Q o B 9 H E A L 5 H X 9 b s E + 5 L d q N R q B s I m 1 I Q 8 / 2 O 1 f w X 0 W 3 l C 3 v l C 1 u 2 f + n K T g k U Y w l m u r 6 1 F A g t 4 g R Y x e i O G 6 M n B 1 I P n o 5 k N G 2 N t T O p 2 R F F R + 0 Y + t n o D L a L T R 1 6 y e q O I g 4 r o S X K o I U J n p j C 5 F Y 8 P H j x w i m c j S X q 8 i D A s x f p J t b n 2 A i y M W / u Q F B x T Q Z Z / m 3 N L / U 0 q 5 M 2 k W t i i R I j J 9 C I S u j W s 6 n h j b h k / b d O t o l c Y Q l 6 n + 7 l 4 u 6 f H x a L f 0 Y Z 2 C W 7 9 A A g F W 7 P C 4 8 D s h j J p o H e / w N h 5 y D N G s w B A A = = < / A p p l i c a t i o n > 
</file>

<file path=customXml/itemProps1.xml><?xml version="1.0" encoding="utf-8"?>
<ds:datastoreItem xmlns:ds="http://schemas.openxmlformats.org/officeDocument/2006/customXml" ds:itemID="{3A851655-8F6D-4DB9-AD8D-549D22061528}">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6d. CIFRAS RH</vt:lpstr>
      <vt:lpstr>Servicios de Salud</vt:lpstr>
      <vt:lpstr>fuente1</vt:lpstr>
      <vt:lpstr>'6d. CIFRAS RH'!Área_de_impresión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Suelem Janeth González Rodríguez</cp:lastModifiedBy>
  <cp:lastPrinted>2024-07-25T23:33:53Z</cp:lastPrinted>
  <dcterms:created xsi:type="dcterms:W3CDTF">2017-07-25T20:59:38Z</dcterms:created>
  <dcterms:modified xsi:type="dcterms:W3CDTF">2024-07-26T20:23:11Z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F6d.xlsx</vt:lpwstr>
  </property>
</Properties>
</file>