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FORMATOS PARA PUBLICAR LDFSEP24\"/>
    </mc:Choice>
  </mc:AlternateContent>
  <bookViews>
    <workbookView xWindow="-28920" yWindow="-120" windowWidth="29040" windowHeight="15720" firstSheet="1" activeTab="1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G5" i="3"/>
  <c r="I2" i="3"/>
  <c r="J5" i="3"/>
  <c r="E13" i="3"/>
  <c r="H4" i="3"/>
  <c r="F13" i="3"/>
  <c r="B4" i="3"/>
  <c r="K11" i="3"/>
  <c r="I12" i="3"/>
  <c r="G11" i="3"/>
  <c r="E3" i="3"/>
  <c r="C11" i="3"/>
  <c r="I11" i="3"/>
  <c r="B2" i="3"/>
  <c r="H11" i="3"/>
  <c r="D2" i="3"/>
  <c r="G2" i="3"/>
  <c r="H10" i="3"/>
  <c r="H13" i="3"/>
  <c r="G10" i="3"/>
  <c r="K9" i="3"/>
  <c r="F11" i="3"/>
  <c r="B1" i="3"/>
  <c r="H8" i="3"/>
  <c r="D13" i="3"/>
  <c r="D8" i="3"/>
  <c r="J8" i="3"/>
  <c r="K7" i="3"/>
  <c r="I8" i="3"/>
  <c r="G7" i="3"/>
  <c r="E8" i="3"/>
  <c r="C8" i="3"/>
  <c r="K8" i="3"/>
  <c r="J6" i="3"/>
  <c r="H7" i="3"/>
  <c r="F6" i="3"/>
  <c r="A7" i="3"/>
  <c r="G4" i="3"/>
  <c r="E6" i="3"/>
  <c r="E2" i="3"/>
  <c r="G6" i="3"/>
  <c r="E5" i="3"/>
  <c r="C4" i="3"/>
  <c r="K13" i="3"/>
  <c r="C5" i="3"/>
  <c r="H1" i="3"/>
  <c r="F5" i="3"/>
  <c r="A13" i="3"/>
  <c r="D4" i="3"/>
  <c r="F4" i="3"/>
  <c r="G3" i="3"/>
  <c r="B13" i="3"/>
  <c r="F12" i="3"/>
  <c r="J2" i="3"/>
  <c r="E12" i="3"/>
  <c r="A3" i="3"/>
  <c r="D3" i="3"/>
  <c r="E11" i="3"/>
  <c r="K2" i="3"/>
  <c r="I1" i="3"/>
  <c r="A11" i="3"/>
  <c r="B10" i="3"/>
  <c r="K10" i="3"/>
  <c r="C2" i="3"/>
  <c r="D10" i="3"/>
  <c r="J1" i="3"/>
  <c r="C12" i="3"/>
  <c r="C10" i="3"/>
  <c r="F1" i="3"/>
  <c r="G9" i="3"/>
  <c r="E10" i="3"/>
  <c r="F9" i="3"/>
  <c r="J11" i="3"/>
  <c r="G12" i="3"/>
  <c r="I10" i="3"/>
  <c r="F8" i="3"/>
  <c r="B7" i="3"/>
  <c r="A10" i="3"/>
  <c r="C7" i="3"/>
  <c r="I7" i="3"/>
  <c r="I6" i="3"/>
  <c r="G8" i="3"/>
  <c r="J3" i="3"/>
  <c r="F7" i="3"/>
  <c r="B3" i="3"/>
  <c r="H6" i="3"/>
  <c r="I5" i="3"/>
  <c r="D5" i="3"/>
  <c r="A2" i="3"/>
  <c r="K5" i="3"/>
  <c r="I13" i="3"/>
  <c r="G13" i="3"/>
  <c r="J4" i="3"/>
  <c r="J13" i="3"/>
  <c r="B5" i="3"/>
  <c r="H12" i="3"/>
  <c r="K3" i="3"/>
  <c r="C13" i="3"/>
  <c r="I4" i="3"/>
  <c r="D12" i="3"/>
  <c r="J12" i="3"/>
  <c r="E4" i="3"/>
  <c r="C3" i="3"/>
  <c r="I3" i="3"/>
  <c r="A4" i="3"/>
  <c r="B12" i="3"/>
  <c r="H3" i="3"/>
  <c r="F2" i="3"/>
  <c r="A12" i="3"/>
  <c r="J10" i="3"/>
  <c r="H2" i="3"/>
  <c r="F10" i="3"/>
  <c r="D11" i="3"/>
  <c r="E1" i="3"/>
  <c r="K1" i="3"/>
  <c r="I9" i="3"/>
  <c r="G1" i="3"/>
  <c r="E9" i="3"/>
  <c r="C1" i="3"/>
  <c r="A9" i="3"/>
  <c r="J9" i="3"/>
  <c r="K12" i="3"/>
  <c r="C9" i="3"/>
  <c r="D9" i="3"/>
  <c r="B9" i="3"/>
  <c r="J7" i="3"/>
  <c r="B11" i="3"/>
  <c r="H9" i="3"/>
  <c r="B8" i="3"/>
  <c r="A6" i="3"/>
  <c r="A8" i="3"/>
  <c r="K4" i="3"/>
  <c r="E7" i="3"/>
  <c r="H5" i="3"/>
  <c r="D7" i="3"/>
  <c r="B6" i="3"/>
  <c r="K6" i="3"/>
  <c r="F3" i="3"/>
  <c r="D6" i="3"/>
  <c r="D1" i="3"/>
  <c r="C6" i="3"/>
  <c r="A5" i="3"/>
  <c r="E1" i="1" l="1"/>
  <c r="G1" i="1" l="1"/>
  <c r="D1" i="1"/>
  <c r="F1" i="1" s="1"/>
  <c r="K7" i="1" l="1"/>
  <c r="J7" i="1"/>
  <c r="I7" i="1"/>
  <c r="A5" i="1"/>
</calcChain>
</file>

<file path=xl/sharedStrings.xml><?xml version="1.0" encoding="utf-8"?>
<sst xmlns="http://schemas.openxmlformats.org/spreadsheetml/2006/main" count="28" uniqueCount="17">
  <si>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</si>
  <si>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</si>
  <si>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</si>
  <si>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</si>
  <si>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</si>
  <si>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</si>
  <si>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</si>
  <si>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</si>
  <si>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</si>
  <si>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</si>
  <si>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</si>
  <si>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A. Asociaciones Público Privadas (APP’s)</t>
  </si>
  <si>
    <t>B. Otros Instrumentos</t>
  </si>
  <si>
    <t>(PESOS)</t>
  </si>
  <si>
    <t>22/10/2024</t>
  </si>
  <si>
    <t>001.2024..009.2024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</si>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</sst>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\-\ #,##0.00"/>
  </numFmts>
  <fonts count="36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2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9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3" fillId="7" borderId="0" applyNumberFormat="0" applyBorder="0" applyAlignment="0" applyProtection="0"/>
    <xf numFmtId="0" fontId="14" fillId="6" borderId="0" applyNumberFormat="0" applyBorder="0" applyAlignment="0" applyProtection="0"/>
    <xf numFmtId="0" fontId="12" fillId="6" borderId="9" applyNumberFormat="0" applyAlignment="0" applyProtection="0"/>
    <xf numFmtId="0" fontId="16" fillId="4" borderId="14" applyNumberFormat="0" applyAlignment="0" applyProtection="0"/>
    <xf numFmtId="0" fontId="7" fillId="4" borderId="9" applyNumberFormat="0" applyAlignment="0" applyProtection="0"/>
    <xf numFmtId="0" fontId="9" fillId="0" borderId="11" applyNumberFormat="0" applyFill="0" applyAlignment="0" applyProtection="0"/>
    <xf numFmtId="0" fontId="8" fillId="5" borderId="10" applyNumberFormat="0" applyAlignment="0" applyProtection="0"/>
    <xf numFmtId="0" fontId="26" fillId="0" borderId="0" applyNumberFormat="0" applyFill="0" applyBorder="0" applyAlignment="0" applyProtection="0"/>
    <xf numFmtId="0" fontId="15" fillId="8" borderId="13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0" applyNumberFormat="0" applyFill="0" applyAlignment="0" applyProtection="0"/>
    <xf numFmtId="4" fontId="17" fillId="9" borderId="15" applyNumberFormat="0" applyProtection="0">
      <alignment vertical="center"/>
    </xf>
    <xf numFmtId="4" fontId="18" fillId="9" borderId="15" applyNumberFormat="0" applyProtection="0">
      <alignment vertical="center"/>
    </xf>
    <xf numFmtId="4" fontId="17" fillId="9" borderId="15" applyNumberFormat="0" applyProtection="0">
      <alignment horizontal="left" vertical="center" indent="1"/>
    </xf>
    <xf numFmtId="0" fontId="17" fillId="9" borderId="15" applyNumberFormat="0" applyProtection="0">
      <alignment horizontal="left" vertical="top" indent="1"/>
    </xf>
    <xf numFmtId="4" fontId="17" fillId="10" borderId="0" applyNumberFormat="0" applyProtection="0">
      <alignment horizontal="left" vertical="center" indent="1"/>
    </xf>
    <xf numFmtId="4" fontId="19" fillId="11" borderId="15" applyNumberFormat="0" applyProtection="0">
      <alignment horizontal="right" vertical="center"/>
    </xf>
    <xf numFmtId="4" fontId="19" fillId="12" borderId="15" applyNumberFormat="0" applyProtection="0">
      <alignment horizontal="right" vertical="center"/>
    </xf>
    <xf numFmtId="4" fontId="19" fillId="13" borderId="15" applyNumberFormat="0" applyProtection="0">
      <alignment horizontal="right" vertical="center"/>
    </xf>
    <xf numFmtId="4" fontId="19" fillId="14" borderId="15" applyNumberFormat="0" applyProtection="0">
      <alignment horizontal="right" vertical="center"/>
    </xf>
    <xf numFmtId="4" fontId="19" fillId="15" borderId="15" applyNumberFormat="0" applyProtection="0">
      <alignment horizontal="right" vertical="center"/>
    </xf>
    <xf numFmtId="4" fontId="19" fillId="16" borderId="15" applyNumberFormat="0" applyProtection="0">
      <alignment horizontal="right" vertical="center"/>
    </xf>
    <xf numFmtId="4" fontId="19" fillId="17" borderId="15" applyNumberFormat="0" applyProtection="0">
      <alignment horizontal="right" vertical="center"/>
    </xf>
    <xf numFmtId="4" fontId="19" fillId="18" borderId="15" applyNumberFormat="0" applyProtection="0">
      <alignment horizontal="right" vertical="center"/>
    </xf>
    <xf numFmtId="4" fontId="19" fillId="19" borderId="15" applyNumberFormat="0" applyProtection="0">
      <alignment horizontal="right" vertical="center"/>
    </xf>
    <xf numFmtId="4" fontId="17" fillId="20" borderId="16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20" fillId="22" borderId="0" applyNumberFormat="0" applyProtection="0">
      <alignment horizontal="left" vertical="center" indent="1"/>
    </xf>
    <xf numFmtId="4" fontId="19" fillId="10" borderId="15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15" fillId="22" borderId="15" applyNumberFormat="0" applyProtection="0">
      <alignment horizontal="left" vertical="center" indent="1"/>
    </xf>
    <xf numFmtId="0" fontId="15" fillId="22" borderId="15" applyNumberFormat="0" applyProtection="0">
      <alignment horizontal="left" vertical="top" indent="1"/>
    </xf>
    <xf numFmtId="0" fontId="15" fillId="10" borderId="15" applyNumberFormat="0" applyProtection="0">
      <alignment horizontal="left" vertical="center" indent="1"/>
    </xf>
    <xf numFmtId="0" fontId="15" fillId="10" borderId="15" applyNumberFormat="0" applyProtection="0">
      <alignment horizontal="left" vertical="top" indent="1"/>
    </xf>
    <xf numFmtId="0" fontId="15" fillId="23" borderId="15" applyNumberFormat="0" applyProtection="0">
      <alignment horizontal="left" vertical="center" indent="1"/>
    </xf>
    <xf numFmtId="0" fontId="15" fillId="23" borderId="15" applyNumberFormat="0" applyProtection="0">
      <alignment horizontal="left" vertical="top" indent="1"/>
    </xf>
    <xf numFmtId="0" fontId="15" fillId="21" borderId="15" applyNumberFormat="0" applyProtection="0">
      <alignment horizontal="left" vertical="center" indent="1"/>
    </xf>
    <xf numFmtId="0" fontId="15" fillId="21" borderId="15" applyNumberFormat="0" applyProtection="0">
      <alignment horizontal="left" vertical="top" indent="1"/>
    </xf>
    <xf numFmtId="0" fontId="15" fillId="24" borderId="17" applyNumberFormat="0">
      <protection locked="0"/>
    </xf>
    <xf numFmtId="4" fontId="19" fillId="25" borderId="15" applyNumberFormat="0" applyProtection="0">
      <alignment vertical="center"/>
    </xf>
    <xf numFmtId="4" fontId="22" fillId="25" borderId="15" applyNumberFormat="0" applyProtection="0">
      <alignment vertical="center"/>
    </xf>
    <xf numFmtId="4" fontId="19" fillId="25" borderId="15" applyNumberFormat="0" applyProtection="0">
      <alignment horizontal="left" vertical="center" indent="1"/>
    </xf>
    <xf numFmtId="0" fontId="19" fillId="25" borderId="15" applyNumberFormat="0" applyProtection="0">
      <alignment horizontal="left" vertical="top" indent="1"/>
    </xf>
    <xf numFmtId="4" fontId="19" fillId="21" borderId="15" applyNumberFormat="0" applyProtection="0">
      <alignment horizontal="right" vertical="center"/>
    </xf>
    <xf numFmtId="4" fontId="22" fillId="21" borderId="15" applyNumberFormat="0" applyProtection="0">
      <alignment horizontal="right" vertical="center"/>
    </xf>
    <xf numFmtId="4" fontId="19" fillId="10" borderId="15" applyNumberFormat="0" applyProtection="0">
      <alignment horizontal="left" vertical="center" indent="1"/>
    </xf>
    <xf numFmtId="0" fontId="19" fillId="10" borderId="15" applyNumberFormat="0" applyProtection="0">
      <alignment horizontal="left" vertical="top" indent="1"/>
    </xf>
    <xf numFmtId="4" fontId="23" fillId="26" borderId="0" applyNumberFormat="0" applyProtection="0">
      <alignment horizontal="left" vertical="center" indent="1"/>
    </xf>
    <xf numFmtId="4" fontId="24" fillId="21" borderId="15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33" fillId="8" borderId="13" applyNumberFormat="0" applyFont="0" applyAlignment="0" applyProtection="0"/>
    <xf numFmtId="4" fontId="34" fillId="22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33" fillId="22" borderId="15" applyNumberFormat="0" applyProtection="0">
      <alignment horizontal="left" vertical="center" indent="1"/>
    </xf>
    <xf numFmtId="0" fontId="33" fillId="22" borderId="15" applyNumberFormat="0" applyProtection="0">
      <alignment horizontal="left" vertical="top" indent="1"/>
    </xf>
    <xf numFmtId="0" fontId="33" fillId="10" borderId="15" applyNumberFormat="0" applyProtection="0">
      <alignment horizontal="left" vertical="center" indent="1"/>
    </xf>
    <xf numFmtId="0" fontId="33" fillId="10" borderId="15" applyNumberFormat="0" applyProtection="0">
      <alignment horizontal="left" vertical="top" indent="1"/>
    </xf>
    <xf numFmtId="0" fontId="33" fillId="23" borderId="15" applyNumberFormat="0" applyProtection="0">
      <alignment horizontal="left" vertical="center" indent="1"/>
    </xf>
    <xf numFmtId="0" fontId="33" fillId="23" borderId="15" applyNumberFormat="0" applyProtection="0">
      <alignment horizontal="left" vertical="top" indent="1"/>
    </xf>
    <xf numFmtId="0" fontId="33" fillId="21" borderId="15" applyNumberFormat="0" applyProtection="0">
      <alignment horizontal="left" vertical="center" indent="1"/>
    </xf>
    <xf numFmtId="0" fontId="33" fillId="21" borderId="15" applyNumberFormat="0" applyProtection="0">
      <alignment horizontal="left" vertical="top" indent="1"/>
    </xf>
    <xf numFmtId="0" fontId="33" fillId="24" borderId="17" applyNumberFormat="0">
      <protection locked="0"/>
    </xf>
    <xf numFmtId="4" fontId="35" fillId="26" borderId="0" applyNumberFormat="0" applyProtection="0">
      <alignment horizontal="left" vertical="center" indent="1"/>
    </xf>
    <xf numFmtId="164" fontId="33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17" fillId="10" borderId="0" xfId="22" applyNumberFormat="1">
      <alignment horizontal="left" vertical="center" indent="1"/>
    </xf>
    <xf numFmtId="0" fontId="19" fillId="10" borderId="15" xfId="53" applyNumberFormat="1">
      <alignment horizontal="left" vertical="center" indent="1"/>
    </xf>
    <xf numFmtId="165" fontId="19" fillId="21" borderId="15" xfId="51" applyNumberFormat="1">
      <alignment horizontal="right" vertical="center"/>
    </xf>
    <xf numFmtId="0" fontId="15" fillId="22" borderId="15" xfId="38" applyAlignment="1">
      <alignment horizontal="left" vertical="center" indent="2"/>
    </xf>
    <xf numFmtId="0" fontId="15" fillId="10" borderId="15" xfId="40" applyAlignment="1">
      <alignment horizontal="left" vertical="center" indent="3"/>
    </xf>
    <xf numFmtId="0" fontId="15" fillId="23" borderId="15" xfId="42" applyAlignment="1">
      <alignment horizontal="left" vertical="center" indent="4"/>
    </xf>
    <xf numFmtId="0" fontId="31" fillId="2" borderId="0" xfId="0" applyFont="1" applyFill="1"/>
    <xf numFmtId="0" fontId="32" fillId="2" borderId="0" xfId="0" applyFont="1" applyFill="1"/>
    <xf numFmtId="2" fontId="2" fillId="2" borderId="5" xfId="72" applyNumberFormat="1" applyFont="1" applyFill="1" applyBorder="1" applyAlignment="1">
      <alignment horizontal="right" vertical="center" wrapText="1"/>
    </xf>
    <xf numFmtId="2" fontId="2" fillId="2" borderId="5" xfId="0" applyNumberFormat="1" applyFont="1" applyFill="1" applyBorder="1" applyAlignment="1">
      <alignment horizontal="right" vertical="center" wrapText="1"/>
    </xf>
    <xf numFmtId="0" fontId="2" fillId="27" borderId="7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32" fillId="2" borderId="0" xfId="0" quotePrefix="1" applyFont="1" applyFill="1"/>
    <xf numFmtId="0" fontId="1" fillId="27" borderId="1" xfId="0" applyFont="1" applyFill="1" applyBorder="1" applyAlignment="1">
      <alignment horizontal="center" vertical="center"/>
    </xf>
    <xf numFmtId="0" fontId="1" fillId="27" borderId="2" xfId="0" applyFont="1" applyFill="1" applyBorder="1" applyAlignment="1">
      <alignment horizontal="center" vertical="center"/>
    </xf>
    <xf numFmtId="0" fontId="1" fillId="27" borderId="3" xfId="0" applyFont="1" applyFill="1" applyBorder="1" applyAlignment="1">
      <alignment horizontal="center" vertical="center"/>
    </xf>
    <xf numFmtId="0" fontId="5" fillId="27" borderId="4" xfId="0" applyFont="1" applyFill="1" applyBorder="1" applyAlignment="1">
      <alignment horizontal="center"/>
    </xf>
    <xf numFmtId="0" fontId="5" fillId="27" borderId="0" xfId="0" applyFont="1" applyFill="1" applyAlignment="1">
      <alignment horizontal="center"/>
    </xf>
    <xf numFmtId="0" fontId="5" fillId="27" borderId="5" xfId="0" applyFont="1" applyFill="1" applyBorder="1" applyAlignment="1">
      <alignment horizontal="center"/>
    </xf>
    <xf numFmtId="0" fontId="2" fillId="27" borderId="4" xfId="0" applyFont="1" applyFill="1" applyBorder="1" applyAlignment="1">
      <alignment horizontal="center" vertical="center" wrapText="1"/>
    </xf>
    <xf numFmtId="0" fontId="2" fillId="27" borderId="0" xfId="0" applyFont="1" applyFill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7" borderId="21" xfId="0" applyFont="1" applyFill="1" applyBorder="1" applyAlignment="1">
      <alignment horizontal="center" vertical="center" wrapText="1"/>
    </xf>
    <xf numFmtId="0" fontId="2" fillId="27" borderId="22" xfId="0" applyFont="1" applyFill="1" applyBorder="1" applyAlignment="1">
      <alignment horizontal="center" vertical="center" wrapText="1"/>
    </xf>
    <xf numFmtId="0" fontId="2" fillId="27" borderId="23" xfId="0" applyFont="1" applyFill="1" applyBorder="1" applyAlignment="1">
      <alignment horizontal="center" vertical="center" wrapText="1"/>
    </xf>
  </cellXfs>
  <cellStyles count="73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/>
    <cellStyle name="Neutral" xfId="8" builtinId="28" customBuiltin="1"/>
    <cellStyle name="Normal" xfId="0" builtinId="0" customBuiltin="1"/>
    <cellStyle name="Notas" xfId="15" builtinId="10" customBuiltin="1"/>
    <cellStyle name="Notas 2" xfId="58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ilterText 2" xfId="59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 2" xfId="62"/>
    <cellStyle name="SAPBEXHLevel0X" xfId="39"/>
    <cellStyle name="SAPBEXHLevel0X 2" xfId="63"/>
    <cellStyle name="SAPBEXHLevel1" xfId="40"/>
    <cellStyle name="SAPBEXHLevel1 2" xfId="64"/>
    <cellStyle name="SAPBEXHLevel1X" xfId="41"/>
    <cellStyle name="SAPBEXHLevel1X 2" xfId="65"/>
    <cellStyle name="SAPBEXHLevel2" xfId="42"/>
    <cellStyle name="SAPBEXHLevel2 2" xfId="66"/>
    <cellStyle name="SAPBEXHLevel2X" xfId="43"/>
    <cellStyle name="SAPBEXHLevel2X 2" xfId="67"/>
    <cellStyle name="SAPBEXHLevel3" xfId="44"/>
    <cellStyle name="SAPBEXHLevel3 2" xfId="68"/>
    <cellStyle name="SAPBEXHLevel3X" xfId="45"/>
    <cellStyle name="SAPBEXHLevel3X 2" xfId="69"/>
    <cellStyle name="SAPBEXinputData" xfId="46"/>
    <cellStyle name="SAPBEXinputData 2" xfId="70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title 2" xfId="71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1101725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5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K14"/>
  <sheetViews>
    <sheetView showGridLines="0" tabSelected="1" topLeftCell="A2" zoomScale="80" zoomScaleNormal="80" workbookViewId="0">
      <selection activeCell="G20" sqref="G20"/>
    </sheetView>
  </sheetViews>
  <sheetFormatPr baseColWidth="10" defaultColWidth="11.42578125" defaultRowHeight="12.75" x14ac:dyDescent="0.2"/>
  <cols>
    <col min="1" max="1" width="58.7109375" style="1" customWidth="1"/>
    <col min="2" max="2" width="16.7109375" style="1" customWidth="1"/>
    <col min="3" max="3" width="19.5703125" style="1" customWidth="1"/>
    <col min="4" max="4" width="13.5703125" style="1" customWidth="1"/>
    <col min="5" max="5" width="15.5703125" style="1" customWidth="1"/>
    <col min="6" max="6" width="13.85546875" style="1" customWidth="1"/>
    <col min="7" max="7" width="18.28515625" style="1" customWidth="1"/>
    <col min="8" max="8" width="21.5703125" style="1" bestFit="1" customWidth="1"/>
    <col min="9" max="9" width="15.85546875" style="1" customWidth="1"/>
    <col min="10" max="10" width="16.7109375" style="1" customWidth="1"/>
    <col min="11" max="11" width="22.140625" style="1" bestFit="1" customWidth="1"/>
    <col min="12" max="16384" width="11.42578125" style="1"/>
  </cols>
  <sheetData>
    <row r="1" spans="1:11" s="16" customFormat="1" hidden="1" x14ac:dyDescent="0.2">
      <c r="A1" s="21" t="s">
        <v>15</v>
      </c>
      <c r="B1" s="21" t="s">
        <v>14</v>
      </c>
      <c r="C1" s="16" t="str">
        <f>MID(A1,5,4)</f>
        <v>2024</v>
      </c>
      <c r="D1" s="16" t="str">
        <f>MID(A1,1,3)</f>
        <v>001</v>
      </c>
      <c r="E1" s="16" t="str">
        <f>IF(VALUE(MID(A1,11,3))&gt;12,"012",MID(A1,11,3))</f>
        <v>009</v>
      </c>
      <c r="F1" s="16" t="str">
        <f>IF(D1="001","Enero",IF(D1="002","Febrero",IF(D1="003","Marzo",IF(D1="004","Abril",IF(D1="005","Mayo",IF(D1="006","Junio",IF(D1="007","Julio",IF(D1="008","Agosto",IF(D1="009","Septiembre",IF(D1="010","Octubre",IF(D1="011","Noviembre","Diciembre")))))))))))</f>
        <v>Enero</v>
      </c>
      <c r="G1" s="16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Septiembre</v>
      </c>
    </row>
    <row r="2" spans="1:11" s="15" customFormat="1" ht="13.5" thickBot="1" x14ac:dyDescent="0.25"/>
    <row r="3" spans="1:11" ht="15.75" x14ac:dyDescent="0.2">
      <c r="A3" s="22" t="s">
        <v>10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ht="21" x14ac:dyDescent="0.35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" ht="42.75" customHeight="1" thickBot="1" x14ac:dyDescent="0.25">
      <c r="A5" s="28" t="str">
        <f>CONCATENATE("Del ",1," de ", F1, " al ",DAY(EOMONTH(DATE(C1,E1,1),0))," de ",G1," del ",C1)</f>
        <v>Del 1 de Enero al 30 de Septiembre del 2024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" ht="13.5" thickBot="1" x14ac:dyDescent="0.25">
      <c r="A6" s="31" t="s">
        <v>13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93.75" customHeight="1" thickBot="1" x14ac:dyDescent="0.25">
      <c r="A7" s="19" t="s">
        <v>1</v>
      </c>
      <c r="B7" s="20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0" t="str">
        <f>CONCATENATE("Monto pagado de la inversión al ", DAY(EOMONTH(DATE(C1,E1,1),0))," de ",G1," del ",C1, " (k)")</f>
        <v>Monto pagado de la inversión al 30 de Septiembre del 2024 (k)</v>
      </c>
      <c r="J7" s="20" t="str">
        <f>CONCATENATE("Monto pagado de la inversión actualizado al ", DAY(EOMONTH(DATE(C1,E1,1),0))," de ",G1," del ",C1, " (l)")</f>
        <v>Monto pagado de la inversión actualizado al 30 de Septiembre del 2024 (l)</v>
      </c>
      <c r="K7" s="20" t="str">
        <f>CONCATENATE("Saldo pendiente por pagar de la inversión al ", DAY(EOMONTH(DATE(C1,E1,1),0))," de ",G1," del ",C1, " (m = g – l)")</f>
        <v>Saldo pendiente por pagar de la inversión al 30 de Septiembre del 2024 (m = g – l)</v>
      </c>
    </row>
    <row r="8" spans="1:11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39.75" customHeight="1" x14ac:dyDescent="0.2">
      <c r="A9" s="5" t="s">
        <v>11</v>
      </c>
      <c r="B9" s="18" t="s">
        <v>16</v>
      </c>
      <c r="C9" s="18" t="s">
        <v>16</v>
      </c>
      <c r="D9" s="18" t="s">
        <v>16</v>
      </c>
      <c r="E9" s="18">
        <v>0</v>
      </c>
      <c r="F9" s="18" t="s">
        <v>16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0" spans="1:1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5" t="s">
        <v>12</v>
      </c>
      <c r="B11" s="18" t="s">
        <v>16</v>
      </c>
      <c r="C11" s="18" t="s">
        <v>16</v>
      </c>
      <c r="D11" s="18" t="s">
        <v>16</v>
      </c>
      <c r="E11" s="18">
        <v>0</v>
      </c>
      <c r="F11" s="18" t="s">
        <v>16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</row>
    <row r="12" spans="1:1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8.5" customHeight="1" x14ac:dyDescent="0.2">
      <c r="A13" s="5" t="s">
        <v>9</v>
      </c>
      <c r="B13" s="18" t="s">
        <v>16</v>
      </c>
      <c r="C13" s="18" t="s">
        <v>16</v>
      </c>
      <c r="D13" s="18" t="s">
        <v>16</v>
      </c>
      <c r="E13" s="18">
        <v>0</v>
      </c>
      <c r="F13" s="18" t="s">
        <v>16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</row>
    <row r="14" spans="1:11" ht="13.5" thickBot="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4">
    <mergeCell ref="A3:K3"/>
    <mergeCell ref="A4:K4"/>
    <mergeCell ref="A5:K5"/>
    <mergeCell ref="A6:K6"/>
  </mergeCells>
  <pageMargins left="0.70866141732283472" right="0.70866141732283472" top="0.74803149606299213" bottom="0.74803149606299213" header="0.31496062992125984" footer="0.31496062992125984"/>
  <pageSetup scale="52" orientation="landscape" r:id="rId1"/>
  <colBreaks count="1" manualBreakCount="1">
    <brk id="2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3"/>
  <sheetViews>
    <sheetView zoomScale="80" zoomScaleNormal="80" workbookViewId="0">
      <selection activeCell="K1" sqref="K1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9"/>
      <c r="B1" s="10" t="e">
        <f ca="1">[1]!BexGetCellData("00O2TQ2O5Z7DPRVXKQBNJU662","","DP_1")</f>
        <v>#NAME?</v>
      </c>
      <c r="C1" s="10" t="e">
        <f ca="1">[1]!BexGetCellData("00O2TQ2O5Z7DPRVXKQBNJUCHM","","DP_1")</f>
        <v>#NAME?</v>
      </c>
      <c r="D1" s="10" t="e">
        <f ca="1">[1]!BexGetCellData("00O2TQ2O5Z7DPRVXKQBNJUIT6","","DP_1")</f>
        <v>#NAME?</v>
      </c>
      <c r="E1" s="10" t="e">
        <f ca="1">[1]!BexGetCellData("00O2TQ2O5Z7DPRVY5FDD5UN7R","","DP_1")</f>
        <v>#NAME?</v>
      </c>
      <c r="F1" s="10" t="e">
        <f ca="1">[1]!BexGetCellData("00O2TQ2O5Z7DPRVY5FDD5UTJB","","DP_1")</f>
        <v>#NAME?</v>
      </c>
      <c r="G1" s="10" t="e">
        <f ca="1">[1]!BexGetCellData("00O2TQ2O5Z7DPRVY5FDD5UZUV","","DP_1")</f>
        <v>#NAME?</v>
      </c>
      <c r="H1" s="10" t="e">
        <f ca="1">[1]!BexGetCellData("00O2TQ2O5Z7DPRVY7U41JWBNV","","DP_1")</f>
        <v>#NAME?</v>
      </c>
      <c r="I1" s="10" t="e">
        <f ca="1">[1]!BexGetCellData("00O2TQ2O5Z7DPRW4O8D9I8DNQ","","DP_1")</f>
        <v>#NAME?</v>
      </c>
      <c r="J1" s="10" t="e">
        <f ca="1">[1]!BexGetCellData("00O2TQ2O5Z7DPRW4WWW30XA2S","","DP_1")</f>
        <v>#NAME?</v>
      </c>
      <c r="K1" s="10" t="e">
        <f ca="1">[1]!BexGetCellData("00O2TQ2O5Z7DPRW5TUV31KJOZ","","DP_1")</f>
        <v>#NAME?</v>
      </c>
    </row>
    <row r="2" spans="1:11" x14ac:dyDescent="0.2">
      <c r="A2" s="12" t="e">
        <f ca="1">[1]!BexGetCellData("","00O2TQ2O5Z7DPRVWOC8QXK3TB","DP_1")</f>
        <v>#NAME?</v>
      </c>
      <c r="B2" s="11" t="e">
        <f ca="1">[1]!BexGetCellData("00O2TQ2O5Z7DPRVXKQBNJU662","00O2TQ2O5Z7DPRVWOC8QXK3TB","DP_1")</f>
        <v>#NAME?</v>
      </c>
      <c r="C2" s="11" t="e">
        <f ca="1">[1]!BexGetCellData("00O2TQ2O5Z7DPRVXKQBNJUCHM","00O2TQ2O5Z7DPRVWOC8QXK3TB","DP_1")</f>
        <v>#NAME?</v>
      </c>
      <c r="D2" s="11" t="e">
        <f ca="1">[1]!BexGetCellData("00O2TQ2O5Z7DPRVXKQBNJUIT6","00O2TQ2O5Z7DPRVWOC8QXK3TB","DP_1")</f>
        <v>#NAME?</v>
      </c>
      <c r="E2" s="11" t="e">
        <f ca="1">[1]!BexGetCellData("00O2TQ2O5Z7DPRVY5FDD5UN7R","00O2TQ2O5Z7DPRVWOC8QXK3TB","DP_1")</f>
        <v>#NAME?</v>
      </c>
      <c r="F2" s="11" t="e">
        <f ca="1">[1]!BexGetCellData("00O2TQ2O5Z7DPRVY5FDD5UTJB","00O2TQ2O5Z7DPRVWOC8QXK3TB","DP_1")</f>
        <v>#NAME?</v>
      </c>
      <c r="G2" s="11" t="e">
        <f ca="1">[1]!BexGetCellData("00O2TQ2O5Z7DPRVY5FDD5UZUV","00O2TQ2O5Z7DPRVWOC8QXK3TB","DP_1")</f>
        <v>#NAME?</v>
      </c>
      <c r="H2" s="11" t="e">
        <f ca="1">[1]!BexGetCellData("00O2TQ2O5Z7DPRVY7U41JWBNV","00O2TQ2O5Z7DPRVWOC8QXK3TB","DP_1")</f>
        <v>#NAME?</v>
      </c>
      <c r="I2" s="11" t="e">
        <f ca="1">[1]!BexGetCellData("00O2TQ2O5Z7DPRW4O8D9I8DNQ","00O2TQ2O5Z7DPRVWOC8QXK3TB","DP_1")</f>
        <v>#NAME?</v>
      </c>
      <c r="J2" s="11" t="e">
        <f ca="1">[1]!BexGetCellData("00O2TQ2O5Z7DPRW4WWW30XA2S","00O2TQ2O5Z7DPRVWOC8QXK3TB","DP_1")</f>
        <v>#NAME?</v>
      </c>
      <c r="K2" s="11" t="e">
        <f ca="1">[1]!BexGetCellData("00O2TQ2O5Z7DPRW5TUV31KJOZ","00O2TQ2O5Z7DPRVWOC8QXK3TB","DP_1")</f>
        <v>#NAME?</v>
      </c>
    </row>
    <row r="3" spans="1:11" x14ac:dyDescent="0.2">
      <c r="A3" s="13" t="e">
        <f ca="1">[1]!BexGetCellData("","00O2TQ2O5Z7DPRVWOC8QXKA4V","DP_1")</f>
        <v>#NAME?</v>
      </c>
      <c r="B3" s="11" t="e">
        <f ca="1">[1]!BexGetCellData("00O2TQ2O5Z7DPRVXKQBNJU662","00O2TQ2O5Z7DPRVWOC8QXKA4V","DP_1")</f>
        <v>#NAME?</v>
      </c>
      <c r="C3" s="11" t="e">
        <f ca="1">[1]!BexGetCellData("00O2TQ2O5Z7DPRVXKQBNJUCHM","00O2TQ2O5Z7DPRVWOC8QXKA4V","DP_1")</f>
        <v>#NAME?</v>
      </c>
      <c r="D3" s="11" t="e">
        <f ca="1">[1]!BexGetCellData("00O2TQ2O5Z7DPRVXKQBNJUIT6","00O2TQ2O5Z7DPRVWOC8QXKA4V","DP_1")</f>
        <v>#NAME?</v>
      </c>
      <c r="E3" s="11" t="e">
        <f ca="1">[1]!BexGetCellData("00O2TQ2O5Z7DPRVY5FDD5UN7R","00O2TQ2O5Z7DPRVWOC8QXKA4V","DP_1")</f>
        <v>#NAME?</v>
      </c>
      <c r="F3" s="11" t="e">
        <f ca="1">[1]!BexGetCellData("00O2TQ2O5Z7DPRVY5FDD5UTJB","00O2TQ2O5Z7DPRVWOC8QXKA4V","DP_1")</f>
        <v>#NAME?</v>
      </c>
      <c r="G3" s="11" t="e">
        <f ca="1">[1]!BexGetCellData("00O2TQ2O5Z7DPRVY5FDD5UZUV","00O2TQ2O5Z7DPRVWOC8QXKA4V","DP_1")</f>
        <v>#NAME?</v>
      </c>
      <c r="H3" s="11" t="e">
        <f ca="1">[1]!BexGetCellData("00O2TQ2O5Z7DPRVY7U41JWBNV","00O2TQ2O5Z7DPRVWOC8QXKA4V","DP_1")</f>
        <v>#NAME?</v>
      </c>
      <c r="I3" s="11" t="e">
        <f ca="1">[1]!BexGetCellData("00O2TQ2O5Z7DPRW4O8D9I8DNQ","00O2TQ2O5Z7DPRVWOC8QXKA4V","DP_1")</f>
        <v>#NAME?</v>
      </c>
      <c r="J3" s="11" t="e">
        <f ca="1">[1]!BexGetCellData("00O2TQ2O5Z7DPRW4WWW30XA2S","00O2TQ2O5Z7DPRVWOC8QXKA4V","DP_1")</f>
        <v>#NAME?</v>
      </c>
      <c r="K3" s="11" t="e">
        <f ca="1">[1]!BexGetCellData("00O2TQ2O5Z7DPRW5TUV31KJOZ","00O2TQ2O5Z7DPRVWOC8QXKA4V","DP_1")</f>
        <v>#NAME?</v>
      </c>
    </row>
    <row r="4" spans="1:11" x14ac:dyDescent="0.2">
      <c r="A4" s="14" t="e">
        <f ca="1">[1]!BexGetCellData("","00O2TQ2O5Z7DPRVWOC8QXKGGF","DP_1")</f>
        <v>#NAME?</v>
      </c>
      <c r="B4" s="11" t="e">
        <f ca="1">[1]!BexGetCellData("00O2TQ2O5Z7DPRVXKQBNJU662","00O2TQ2O5Z7DPRVWOC8QXKGGF","DP_1")</f>
        <v>#NAME?</v>
      </c>
      <c r="C4" s="11" t="e">
        <f ca="1">[1]!BexGetCellData("00O2TQ2O5Z7DPRVXKQBNJUCHM","00O2TQ2O5Z7DPRVWOC8QXKGGF","DP_1")</f>
        <v>#NAME?</v>
      </c>
      <c r="D4" s="11" t="e">
        <f ca="1">[1]!BexGetCellData("00O2TQ2O5Z7DPRVXKQBNJUIT6","00O2TQ2O5Z7DPRVWOC8QXKGGF","DP_1")</f>
        <v>#NAME?</v>
      </c>
      <c r="E4" s="11" t="e">
        <f ca="1">[1]!BexGetCellData("00O2TQ2O5Z7DPRVY5FDD5UN7R","00O2TQ2O5Z7DPRVWOC8QXKGGF","DP_1")</f>
        <v>#NAME?</v>
      </c>
      <c r="F4" s="11" t="e">
        <f ca="1">[1]!BexGetCellData("00O2TQ2O5Z7DPRVY5FDD5UTJB","00O2TQ2O5Z7DPRVWOC8QXKGGF","DP_1")</f>
        <v>#NAME?</v>
      </c>
      <c r="G4" s="11" t="e">
        <f ca="1">[1]!BexGetCellData("00O2TQ2O5Z7DPRVY5FDD5UZUV","00O2TQ2O5Z7DPRVWOC8QXKGGF","DP_1")</f>
        <v>#NAME?</v>
      </c>
      <c r="H4" s="11" t="e">
        <f ca="1">[1]!BexGetCellData("00O2TQ2O5Z7DPRVY7U41JWBNV","00O2TQ2O5Z7DPRVWOC8QXKGGF","DP_1")</f>
        <v>#NAME?</v>
      </c>
      <c r="I4" s="11" t="e">
        <f ca="1">[1]!BexGetCellData("00O2TQ2O5Z7DPRW4O8D9I8DNQ","00O2TQ2O5Z7DPRVWOC8QXKGGF","DP_1")</f>
        <v>#NAME?</v>
      </c>
      <c r="J4" s="11" t="e">
        <f ca="1">[1]!BexGetCellData("00O2TQ2O5Z7DPRW4WWW30XA2S","00O2TQ2O5Z7DPRVWOC8QXKGGF","DP_1")</f>
        <v>#NAME?</v>
      </c>
      <c r="K4" s="11" t="e">
        <f ca="1">[1]!BexGetCellData("00O2TQ2O5Z7DPRW5TUV31KJOZ","00O2TQ2O5Z7DPRVWOC8QXKGGF","DP_1")</f>
        <v>#NAME?</v>
      </c>
    </row>
    <row r="5" spans="1:11" x14ac:dyDescent="0.2">
      <c r="A5" s="14" t="e">
        <f ca="1">[1]!BexGetCellData("","00O2TQ2O5Z7DPRVWOC8QXKMRZ","DP_1")</f>
        <v>#NAME?</v>
      </c>
      <c r="B5" s="11" t="e">
        <f ca="1">[1]!BexGetCellData("00O2TQ2O5Z7DPRVXKQBNJU662","00O2TQ2O5Z7DPRVWOC8QXKMRZ","DP_1")</f>
        <v>#NAME?</v>
      </c>
      <c r="C5" s="11" t="e">
        <f ca="1">[1]!BexGetCellData("00O2TQ2O5Z7DPRVXKQBNJUCHM","00O2TQ2O5Z7DPRVWOC8QXKMRZ","DP_1")</f>
        <v>#NAME?</v>
      </c>
      <c r="D5" s="11" t="e">
        <f ca="1">[1]!BexGetCellData("00O2TQ2O5Z7DPRVXKQBNJUIT6","00O2TQ2O5Z7DPRVWOC8QXKMRZ","DP_1")</f>
        <v>#NAME?</v>
      </c>
      <c r="E5" s="11" t="e">
        <f ca="1">[1]!BexGetCellData("00O2TQ2O5Z7DPRVY5FDD5UN7R","00O2TQ2O5Z7DPRVWOC8QXKMRZ","DP_1")</f>
        <v>#NAME?</v>
      </c>
      <c r="F5" s="11" t="e">
        <f ca="1">[1]!BexGetCellData("00O2TQ2O5Z7DPRVY5FDD5UTJB","00O2TQ2O5Z7DPRVWOC8QXKMRZ","DP_1")</f>
        <v>#NAME?</v>
      </c>
      <c r="G5" s="11" t="e">
        <f ca="1">[1]!BexGetCellData("00O2TQ2O5Z7DPRVY5FDD5UZUV","00O2TQ2O5Z7DPRVWOC8QXKMRZ","DP_1")</f>
        <v>#NAME?</v>
      </c>
      <c r="H5" s="11" t="e">
        <f ca="1">[1]!BexGetCellData("00O2TQ2O5Z7DPRVY7U41JWBNV","00O2TQ2O5Z7DPRVWOC8QXKMRZ","DP_1")</f>
        <v>#NAME?</v>
      </c>
      <c r="I5" s="11" t="e">
        <f ca="1">[1]!BexGetCellData("00O2TQ2O5Z7DPRW4O8D9I8DNQ","00O2TQ2O5Z7DPRVWOC8QXKMRZ","DP_1")</f>
        <v>#NAME?</v>
      </c>
      <c r="J5" s="11" t="e">
        <f ca="1">[1]!BexGetCellData("00O2TQ2O5Z7DPRW4WWW30XA2S","00O2TQ2O5Z7DPRVWOC8QXKMRZ","DP_1")</f>
        <v>#NAME?</v>
      </c>
      <c r="K5" s="11" t="e">
        <f ca="1">[1]!BexGetCellData("00O2TQ2O5Z7DPRW5TUV31KJOZ","00O2TQ2O5Z7DPRVWOC8QXKMRZ","DP_1")</f>
        <v>#NAME?</v>
      </c>
    </row>
    <row r="6" spans="1:11" x14ac:dyDescent="0.2">
      <c r="A6" s="14" t="e">
        <f ca="1">[1]!BexGetCellData("","00O2TQ2O5Z7DPRVWOC8QXKT3J","DP_1")</f>
        <v>#NAME?</v>
      </c>
      <c r="B6" s="11" t="e">
        <f ca="1">[1]!BexGetCellData("00O2TQ2O5Z7DPRVXKQBNJU662","00O2TQ2O5Z7DPRVWOC8QXKT3J","DP_1")</f>
        <v>#NAME?</v>
      </c>
      <c r="C6" s="11" t="e">
        <f ca="1">[1]!BexGetCellData("00O2TQ2O5Z7DPRVXKQBNJUCHM","00O2TQ2O5Z7DPRVWOC8QXKT3J","DP_1")</f>
        <v>#NAME?</v>
      </c>
      <c r="D6" s="11" t="e">
        <f ca="1">[1]!BexGetCellData("00O2TQ2O5Z7DPRVXKQBNJUIT6","00O2TQ2O5Z7DPRVWOC8QXKT3J","DP_1")</f>
        <v>#NAME?</v>
      </c>
      <c r="E6" s="11" t="e">
        <f ca="1">[1]!BexGetCellData("00O2TQ2O5Z7DPRVY5FDD5UN7R","00O2TQ2O5Z7DPRVWOC8QXKT3J","DP_1")</f>
        <v>#NAME?</v>
      </c>
      <c r="F6" s="11" t="e">
        <f ca="1">[1]!BexGetCellData("00O2TQ2O5Z7DPRVY5FDD5UTJB","00O2TQ2O5Z7DPRVWOC8QXKT3J","DP_1")</f>
        <v>#NAME?</v>
      </c>
      <c r="G6" s="11" t="e">
        <f ca="1">[1]!BexGetCellData("00O2TQ2O5Z7DPRVY5FDD5UZUV","00O2TQ2O5Z7DPRVWOC8QXKT3J","DP_1")</f>
        <v>#NAME?</v>
      </c>
      <c r="H6" s="11" t="e">
        <f ca="1">[1]!BexGetCellData("00O2TQ2O5Z7DPRVY7U41JWBNV","00O2TQ2O5Z7DPRVWOC8QXKT3J","DP_1")</f>
        <v>#NAME?</v>
      </c>
      <c r="I6" s="11" t="e">
        <f ca="1">[1]!BexGetCellData("00O2TQ2O5Z7DPRW4O8D9I8DNQ","00O2TQ2O5Z7DPRVWOC8QXKT3J","DP_1")</f>
        <v>#NAME?</v>
      </c>
      <c r="J6" s="11" t="e">
        <f ca="1">[1]!BexGetCellData("00O2TQ2O5Z7DPRW4WWW30XA2S","00O2TQ2O5Z7DPRVWOC8QXKT3J","DP_1")</f>
        <v>#NAME?</v>
      </c>
      <c r="K6" s="11" t="e">
        <f ca="1">[1]!BexGetCellData("00O2TQ2O5Z7DPRW5TUV31KJOZ","00O2TQ2O5Z7DPRVWOC8QXKT3J","DP_1")</f>
        <v>#NAME?</v>
      </c>
    </row>
    <row r="7" spans="1:11" x14ac:dyDescent="0.2">
      <c r="A7" s="14" t="e">
        <f ca="1">[1]!BexGetCellData("","00O2TQ2O5Z7DPRVX650CJDZTC","DP_1")</f>
        <v>#NAME?</v>
      </c>
      <c r="B7" s="11" t="e">
        <f ca="1">[1]!BexGetCellData("00O2TQ2O5Z7DPRVXKQBNJU662","00O2TQ2O5Z7DPRVX650CJDZTC","DP_1")</f>
        <v>#NAME?</v>
      </c>
      <c r="C7" s="11" t="e">
        <f ca="1">[1]!BexGetCellData("00O2TQ2O5Z7DPRVXKQBNJUCHM","00O2TQ2O5Z7DPRVX650CJDZTC","DP_1")</f>
        <v>#NAME?</v>
      </c>
      <c r="D7" s="11" t="e">
        <f ca="1">[1]!BexGetCellData("00O2TQ2O5Z7DPRVXKQBNJUIT6","00O2TQ2O5Z7DPRVX650CJDZTC","DP_1")</f>
        <v>#NAME?</v>
      </c>
      <c r="E7" s="11" t="e">
        <f ca="1">[1]!BexGetCellData("00O2TQ2O5Z7DPRVY5FDD5UN7R","00O2TQ2O5Z7DPRVX650CJDZTC","DP_1")</f>
        <v>#NAME?</v>
      </c>
      <c r="F7" s="11" t="e">
        <f ca="1">[1]!BexGetCellData("00O2TQ2O5Z7DPRVY5FDD5UTJB","00O2TQ2O5Z7DPRVX650CJDZTC","DP_1")</f>
        <v>#NAME?</v>
      </c>
      <c r="G7" s="11" t="e">
        <f ca="1">[1]!BexGetCellData("00O2TQ2O5Z7DPRVY5FDD5UZUV","00O2TQ2O5Z7DPRVX650CJDZTC","DP_1")</f>
        <v>#NAME?</v>
      </c>
      <c r="H7" s="11" t="e">
        <f ca="1">[1]!BexGetCellData("00O2TQ2O5Z7DPRVY7U41JWBNV","00O2TQ2O5Z7DPRVX650CJDZTC","DP_1")</f>
        <v>#NAME?</v>
      </c>
      <c r="I7" s="11" t="e">
        <f ca="1">[1]!BexGetCellData("00O2TQ2O5Z7DPRW4O8D9I8DNQ","00O2TQ2O5Z7DPRVX650CJDZTC","DP_1")</f>
        <v>#NAME?</v>
      </c>
      <c r="J7" s="11" t="e">
        <f ca="1">[1]!BexGetCellData("00O2TQ2O5Z7DPRW4WWW30XA2S","00O2TQ2O5Z7DPRVX650CJDZTC","DP_1")</f>
        <v>#NAME?</v>
      </c>
      <c r="K7" s="11" t="e">
        <f ca="1">[1]!BexGetCellData("00O2TQ2O5Z7DPRW5TUV31KJOZ","00O2TQ2O5Z7DPRVX650CJDZTC","DP_1")</f>
        <v>#NAME?</v>
      </c>
    </row>
    <row r="8" spans="1:11" x14ac:dyDescent="0.2">
      <c r="A8" s="13" t="e">
        <f ca="1">[1]!BexGetCellData("","00O2TQ2O5Z7DPRVX6YM5NGL1S","DP_1")</f>
        <v>#NAME?</v>
      </c>
      <c r="B8" s="11" t="e">
        <f ca="1">[1]!BexGetCellData("00O2TQ2O5Z7DPRVXKQBNJU662","00O2TQ2O5Z7DPRVX6YM5NGL1S","DP_1")</f>
        <v>#NAME?</v>
      </c>
      <c r="C8" s="11" t="e">
        <f ca="1">[1]!BexGetCellData("00O2TQ2O5Z7DPRVXKQBNJUCHM","00O2TQ2O5Z7DPRVX6YM5NGL1S","DP_1")</f>
        <v>#NAME?</v>
      </c>
      <c r="D8" s="11" t="e">
        <f ca="1">[1]!BexGetCellData("00O2TQ2O5Z7DPRVXKQBNJUIT6","00O2TQ2O5Z7DPRVX6YM5NGL1S","DP_1")</f>
        <v>#NAME?</v>
      </c>
      <c r="E8" s="11" t="e">
        <f ca="1">[1]!BexGetCellData("00O2TQ2O5Z7DPRVY5FDD5UN7R","00O2TQ2O5Z7DPRVX6YM5NGL1S","DP_1")</f>
        <v>#NAME?</v>
      </c>
      <c r="F8" s="11" t="e">
        <f ca="1">[1]!BexGetCellData("00O2TQ2O5Z7DPRVY5FDD5UTJB","00O2TQ2O5Z7DPRVX6YM5NGL1S","DP_1")</f>
        <v>#NAME?</v>
      </c>
      <c r="G8" s="11" t="e">
        <f ca="1">[1]!BexGetCellData("00O2TQ2O5Z7DPRVY5FDD5UZUV","00O2TQ2O5Z7DPRVX6YM5NGL1S","DP_1")</f>
        <v>#NAME?</v>
      </c>
      <c r="H8" s="11" t="e">
        <f ca="1">[1]!BexGetCellData("00O2TQ2O5Z7DPRVY7U41JWBNV","00O2TQ2O5Z7DPRVX6YM5NGL1S","DP_1")</f>
        <v>#NAME?</v>
      </c>
      <c r="I8" s="11" t="e">
        <f ca="1">[1]!BexGetCellData("00O2TQ2O5Z7DPRW4O8D9I8DNQ","00O2TQ2O5Z7DPRVX6YM5NGL1S","DP_1")</f>
        <v>#NAME?</v>
      </c>
      <c r="J8" s="11" t="e">
        <f ca="1">[1]!BexGetCellData("00O2TQ2O5Z7DPRW4WWW30XA2S","00O2TQ2O5Z7DPRVX6YM5NGL1S","DP_1")</f>
        <v>#NAME?</v>
      </c>
      <c r="K8" s="11" t="e">
        <f ca="1">[1]!BexGetCellData("00O2TQ2O5Z7DPRW5TUV31KJOZ","00O2TQ2O5Z7DPRVX6YM5NGL1S","DP_1")</f>
        <v>#NAME?</v>
      </c>
    </row>
    <row r="9" spans="1:11" x14ac:dyDescent="0.2">
      <c r="A9" s="14" t="e">
        <f ca="1">[1]!BexGetCellData("","00O2TQ2O5Z7DPRVXBDTAMX2MY","DP_1")</f>
        <v>#NAME?</v>
      </c>
      <c r="B9" s="11" t="e">
        <f ca="1">[1]!BexGetCellData("00O2TQ2O5Z7DPRVXKQBNJU662","00O2TQ2O5Z7DPRVXBDTAMX2MY","DP_1")</f>
        <v>#NAME?</v>
      </c>
      <c r="C9" s="11" t="e">
        <f ca="1">[1]!BexGetCellData("00O2TQ2O5Z7DPRVXKQBNJUCHM","00O2TQ2O5Z7DPRVXBDTAMX2MY","DP_1")</f>
        <v>#NAME?</v>
      </c>
      <c r="D9" s="11" t="e">
        <f ca="1">[1]!BexGetCellData("00O2TQ2O5Z7DPRVXKQBNJUIT6","00O2TQ2O5Z7DPRVXBDTAMX2MY","DP_1")</f>
        <v>#NAME?</v>
      </c>
      <c r="E9" s="11" t="e">
        <f ca="1">[1]!BexGetCellData("00O2TQ2O5Z7DPRVY5FDD5UN7R","00O2TQ2O5Z7DPRVXBDTAMX2MY","DP_1")</f>
        <v>#NAME?</v>
      </c>
      <c r="F9" s="11" t="e">
        <f ca="1">[1]!BexGetCellData("00O2TQ2O5Z7DPRVY5FDD5UTJB","00O2TQ2O5Z7DPRVXBDTAMX2MY","DP_1")</f>
        <v>#NAME?</v>
      </c>
      <c r="G9" s="11" t="e">
        <f ca="1">[1]!BexGetCellData("00O2TQ2O5Z7DPRVY5FDD5UZUV","00O2TQ2O5Z7DPRVXBDTAMX2MY","DP_1")</f>
        <v>#NAME?</v>
      </c>
      <c r="H9" s="11" t="e">
        <f ca="1">[1]!BexGetCellData("00O2TQ2O5Z7DPRVY7U41JWBNV","00O2TQ2O5Z7DPRVXBDTAMX2MY","DP_1")</f>
        <v>#NAME?</v>
      </c>
      <c r="I9" s="11" t="e">
        <f ca="1">[1]!BexGetCellData("00O2TQ2O5Z7DPRW4O8D9I8DNQ","00O2TQ2O5Z7DPRVXBDTAMX2MY","DP_1")</f>
        <v>#NAME?</v>
      </c>
      <c r="J9" s="11" t="e">
        <f ca="1">[1]!BexGetCellData("00O2TQ2O5Z7DPRW4WWW30XA2S","00O2TQ2O5Z7DPRVXBDTAMX2MY","DP_1")</f>
        <v>#NAME?</v>
      </c>
      <c r="K9" s="11" t="e">
        <f ca="1">[1]!BexGetCellData("00O2TQ2O5Z7DPRW5TUV31KJOZ","00O2TQ2O5Z7DPRVXBDTAMX2MY","DP_1")</f>
        <v>#NAME?</v>
      </c>
    </row>
    <row r="10" spans="1:11" x14ac:dyDescent="0.2">
      <c r="A10" s="14" t="e">
        <f ca="1">[1]!BexGetCellData("","00O2TQ2O5Z7DPRVXBDTAMX8YI","DP_1")</f>
        <v>#NAME?</v>
      </c>
      <c r="B10" s="11" t="e">
        <f ca="1">[1]!BexGetCellData("00O2TQ2O5Z7DPRVXKQBNJU662","00O2TQ2O5Z7DPRVXBDTAMX8YI","DP_1")</f>
        <v>#NAME?</v>
      </c>
      <c r="C10" s="11" t="e">
        <f ca="1">[1]!BexGetCellData("00O2TQ2O5Z7DPRVXKQBNJUCHM","00O2TQ2O5Z7DPRVXBDTAMX8YI","DP_1")</f>
        <v>#NAME?</v>
      </c>
      <c r="D10" s="11" t="e">
        <f ca="1">[1]!BexGetCellData("00O2TQ2O5Z7DPRVXKQBNJUIT6","00O2TQ2O5Z7DPRVXBDTAMX8YI","DP_1")</f>
        <v>#NAME?</v>
      </c>
      <c r="E10" s="11" t="e">
        <f ca="1">[1]!BexGetCellData("00O2TQ2O5Z7DPRVY5FDD5UN7R","00O2TQ2O5Z7DPRVXBDTAMX8YI","DP_1")</f>
        <v>#NAME?</v>
      </c>
      <c r="F10" s="11" t="e">
        <f ca="1">[1]!BexGetCellData("00O2TQ2O5Z7DPRVY5FDD5UTJB","00O2TQ2O5Z7DPRVXBDTAMX8YI","DP_1")</f>
        <v>#NAME?</v>
      </c>
      <c r="G10" s="11" t="e">
        <f ca="1">[1]!BexGetCellData("00O2TQ2O5Z7DPRVY5FDD5UZUV","00O2TQ2O5Z7DPRVXBDTAMX8YI","DP_1")</f>
        <v>#NAME?</v>
      </c>
      <c r="H10" s="11" t="e">
        <f ca="1">[1]!BexGetCellData("00O2TQ2O5Z7DPRVY7U41JWBNV","00O2TQ2O5Z7DPRVXBDTAMX8YI","DP_1")</f>
        <v>#NAME?</v>
      </c>
      <c r="I10" s="11" t="e">
        <f ca="1">[1]!BexGetCellData("00O2TQ2O5Z7DPRW4O8D9I8DNQ","00O2TQ2O5Z7DPRVXBDTAMX8YI","DP_1")</f>
        <v>#NAME?</v>
      </c>
      <c r="J10" s="11" t="e">
        <f ca="1">[1]!BexGetCellData("00O2TQ2O5Z7DPRW4WWW30XA2S","00O2TQ2O5Z7DPRVXBDTAMX8YI","DP_1")</f>
        <v>#NAME?</v>
      </c>
      <c r="K10" s="11" t="e">
        <f ca="1">[1]!BexGetCellData("00O2TQ2O5Z7DPRW5TUV31KJOZ","00O2TQ2O5Z7DPRVXBDTAMX8YI","DP_1")</f>
        <v>#NAME?</v>
      </c>
    </row>
    <row r="11" spans="1:11" x14ac:dyDescent="0.2">
      <c r="A11" s="14" t="e">
        <f ca="1">[1]!BexGetCellData("","00O2TQ2O5Z7DPRVXBDTAMXFA2","DP_1")</f>
        <v>#NAME?</v>
      </c>
      <c r="B11" s="11" t="e">
        <f ca="1">[1]!BexGetCellData("00O2TQ2O5Z7DPRVXKQBNJU662","00O2TQ2O5Z7DPRVXBDTAMXFA2","DP_1")</f>
        <v>#NAME?</v>
      </c>
      <c r="C11" s="11" t="e">
        <f ca="1">[1]!BexGetCellData("00O2TQ2O5Z7DPRVXKQBNJUCHM","00O2TQ2O5Z7DPRVXBDTAMXFA2","DP_1")</f>
        <v>#NAME?</v>
      </c>
      <c r="D11" s="11" t="e">
        <f ca="1">[1]!BexGetCellData("00O2TQ2O5Z7DPRVXKQBNJUIT6","00O2TQ2O5Z7DPRVXBDTAMXFA2","DP_1")</f>
        <v>#NAME?</v>
      </c>
      <c r="E11" s="11" t="e">
        <f ca="1">[1]!BexGetCellData("00O2TQ2O5Z7DPRVY5FDD5UN7R","00O2TQ2O5Z7DPRVXBDTAMXFA2","DP_1")</f>
        <v>#NAME?</v>
      </c>
      <c r="F11" s="11" t="e">
        <f ca="1">[1]!BexGetCellData("00O2TQ2O5Z7DPRVY5FDD5UTJB","00O2TQ2O5Z7DPRVXBDTAMXFA2","DP_1")</f>
        <v>#NAME?</v>
      </c>
      <c r="G11" s="11" t="e">
        <f ca="1">[1]!BexGetCellData("00O2TQ2O5Z7DPRVY5FDD5UZUV","00O2TQ2O5Z7DPRVXBDTAMXFA2","DP_1")</f>
        <v>#NAME?</v>
      </c>
      <c r="H11" s="11" t="e">
        <f ca="1">[1]!BexGetCellData("00O2TQ2O5Z7DPRVY7U41JWBNV","00O2TQ2O5Z7DPRVXBDTAMXFA2","DP_1")</f>
        <v>#NAME?</v>
      </c>
      <c r="I11" s="11" t="e">
        <f ca="1">[1]!BexGetCellData("00O2TQ2O5Z7DPRW4O8D9I8DNQ","00O2TQ2O5Z7DPRVXBDTAMXFA2","DP_1")</f>
        <v>#NAME?</v>
      </c>
      <c r="J11" s="11" t="e">
        <f ca="1">[1]!BexGetCellData("00O2TQ2O5Z7DPRW4WWW30XA2S","00O2TQ2O5Z7DPRVXBDTAMXFA2","DP_1")</f>
        <v>#NAME?</v>
      </c>
      <c r="K11" s="11" t="e">
        <f ca="1">[1]!BexGetCellData("00O2TQ2O5Z7DPRW5TUV31KJOZ","00O2TQ2O5Z7DPRVXBDTAMXFA2","DP_1")</f>
        <v>#NAME?</v>
      </c>
    </row>
    <row r="12" spans="1:11" x14ac:dyDescent="0.2">
      <c r="A12" s="14" t="e">
        <f ca="1">[1]!BexGetCellData("","00O2TQ2O5Z7DPRVX8RH3LQK5U","DP_1")</f>
        <v>#NAME?</v>
      </c>
      <c r="B12" s="11" t="e">
        <f ca="1">[1]!BexGetCellData("00O2TQ2O5Z7DPRVXKQBNJU662","00O2TQ2O5Z7DPRVX8RH3LQK5U","DP_1")</f>
        <v>#NAME?</v>
      </c>
      <c r="C12" s="11" t="e">
        <f ca="1">[1]!BexGetCellData("00O2TQ2O5Z7DPRVXKQBNJUCHM","00O2TQ2O5Z7DPRVX8RH3LQK5U","DP_1")</f>
        <v>#NAME?</v>
      </c>
      <c r="D12" s="11" t="e">
        <f ca="1">[1]!BexGetCellData("00O2TQ2O5Z7DPRVXKQBNJUIT6","00O2TQ2O5Z7DPRVX8RH3LQK5U","DP_1")</f>
        <v>#NAME?</v>
      </c>
      <c r="E12" s="11" t="e">
        <f ca="1">[1]!BexGetCellData("00O2TQ2O5Z7DPRVY5FDD5UN7R","00O2TQ2O5Z7DPRVX8RH3LQK5U","DP_1")</f>
        <v>#NAME?</v>
      </c>
      <c r="F12" s="11" t="e">
        <f ca="1">[1]!BexGetCellData("00O2TQ2O5Z7DPRVY5FDD5UTJB","00O2TQ2O5Z7DPRVX8RH3LQK5U","DP_1")</f>
        <v>#NAME?</v>
      </c>
      <c r="G12" s="11" t="e">
        <f ca="1">[1]!BexGetCellData("00O2TQ2O5Z7DPRVY5FDD5UZUV","00O2TQ2O5Z7DPRVX8RH3LQK5U","DP_1")</f>
        <v>#NAME?</v>
      </c>
      <c r="H12" s="11" t="e">
        <f ca="1">[1]!BexGetCellData("00O2TQ2O5Z7DPRVY7U41JWBNV","00O2TQ2O5Z7DPRVX8RH3LQK5U","DP_1")</f>
        <v>#NAME?</v>
      </c>
      <c r="I12" s="11" t="e">
        <f ca="1">[1]!BexGetCellData("00O2TQ2O5Z7DPRW4O8D9I8DNQ","00O2TQ2O5Z7DPRVX8RH3LQK5U","DP_1")</f>
        <v>#NAME?</v>
      </c>
      <c r="J12" s="11" t="e">
        <f ca="1">[1]!BexGetCellData("00O2TQ2O5Z7DPRW4WWW30XA2S","00O2TQ2O5Z7DPRVX8RH3LQK5U","DP_1")</f>
        <v>#NAME?</v>
      </c>
      <c r="K12" s="11" t="e">
        <f ca="1">[1]!BexGetCellData("00O2TQ2O5Z7DPRW5TUV31KJOZ","00O2TQ2O5Z7DPRVX8RH3LQK5U","DP_1")</f>
        <v>#NAME?</v>
      </c>
    </row>
    <row r="13" spans="1:11" x14ac:dyDescent="0.2">
      <c r="A13" s="13" t="e">
        <f ca="1">[1]!BexGetCellData("","00O2TQ2O5Z7DPRVX7JZOAUJRK","DP_1")</f>
        <v>#NAME?</v>
      </c>
      <c r="B13" s="11" t="e">
        <f ca="1">[1]!BexGetCellData("00O2TQ2O5Z7DPRVXKQBNJU662","00O2TQ2O5Z7DPRVX7JZOAUJRK","DP_1")</f>
        <v>#NAME?</v>
      </c>
      <c r="C13" s="11" t="e">
        <f ca="1">[1]!BexGetCellData("00O2TQ2O5Z7DPRVXKQBNJUCHM","00O2TQ2O5Z7DPRVX7JZOAUJRK","DP_1")</f>
        <v>#NAME?</v>
      </c>
      <c r="D13" s="11" t="e">
        <f ca="1">[1]!BexGetCellData("00O2TQ2O5Z7DPRVXKQBNJUIT6","00O2TQ2O5Z7DPRVX7JZOAUJRK","DP_1")</f>
        <v>#NAME?</v>
      </c>
      <c r="E13" s="11" t="e">
        <f ca="1">[1]!BexGetCellData("00O2TQ2O5Z7DPRVY5FDD5UN7R","00O2TQ2O5Z7DPRVX7JZOAUJRK","DP_1")</f>
        <v>#NAME?</v>
      </c>
      <c r="F13" s="11" t="e">
        <f ca="1">[1]!BexGetCellData("00O2TQ2O5Z7DPRVY5FDD5UTJB","00O2TQ2O5Z7DPRVX7JZOAUJRK","DP_1")</f>
        <v>#NAME?</v>
      </c>
      <c r="G13" s="11" t="e">
        <f ca="1">[1]!BexGetCellData("00O2TQ2O5Z7DPRVY5FDD5UZUV","00O2TQ2O5Z7DPRVX7JZOAUJRK","DP_1")</f>
        <v>#NAME?</v>
      </c>
      <c r="H13" s="11" t="e">
        <f ca="1">[1]!BexGetCellData("00O2TQ2O5Z7DPRVY7U41JWBNV","00O2TQ2O5Z7DPRVX7JZOAUJRK","DP_1")</f>
        <v>#NAME?</v>
      </c>
      <c r="I13" s="11" t="e">
        <f ca="1">[1]!BexGetCellData("00O2TQ2O5Z7DPRW4O8D9I8DNQ","00O2TQ2O5Z7DPRVX7JZOAUJRK","DP_1")</f>
        <v>#NAME?</v>
      </c>
      <c r="J13" s="11" t="e">
        <f ca="1">[1]!BexGetCellData("00O2TQ2O5Z7DPRW4WWW30XA2S","00O2TQ2O5Z7DPRVX7JZOAUJRK","DP_1")</f>
        <v>#NAME?</v>
      </c>
      <c r="K13" s="11" t="e">
        <f ca="1">[1]!BexGetCellData("00O2TQ2O5Z7DPRW5TUV31KJOZ","00O2TQ2O5Z7DPRVX7JZOAUJRK","DP_1")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J M P 6 V P 7 x + O n p 6 9 P X p 2 9 f I M / 7 o 3 T s + V 5 V S / y 9 H i Z l f / o X 9 8 W 0 y q d 5 e m X k 7 K 4 G K e z 4 n y c P s 3 T Z 8 W S 8 C y y R Z E v 2 y q t 9 + 4 9 v u v D e f z s 1 Z c v 3 p y + e P r 7 a + + / / 9 m L Z 1 8 e P d j f 2 R n v j e / h 3 5 1 P 7 z + + G 2 / 2 + M 3 v / / T 4 z f H L V 1 / + 5 N n T 0 1 e E + e t X v / / r 3 7 v z 4 Y v j L 0 6 P n r 7 8 / W k w / C u N 7 y e + O n 3 9 h k Z 0 9 g X 9 9 e r 3 / v 1 / 7 + e v f 3 / + 4 + z L J 9 9 5 8 c X R z s 6 X e 2 9 + Y u / L + z / 1 4 O n L V z / 5 3 T f P P 7 1 / 8 n t 9 + X s d P 7 6 r L b j l m 9 / 7 T X r 3 6 P H r r 7 4 4 f v L 8 F L + e v f 7 9 X 7 9 5 9 d X J m 6 9 e n R 7 9 3 t T a / / v x 8 e 9 9 9 h q f 8 s / H L 7 9 8 f f a G u t o h x O T 3 x y f f P v 7 J 5 7 / / q Y C V P 7 Q P / g O / v P j y 6 e n v L 0 j w 5 1 9 9 8 R V / / v L 5 6 U + e a g t C 6 P X R V z R c + Y 1 x f f n q 9 Q v B 9 s 2 r N 7 / / 8 5 9 8 T j 0 / v m v / e P z t V 7 / P 7 3 9 8 8 u b s J 3 k c 3 z 4 7 F f h K b / x K V D 1 9 8 y W D + P 3 f / D 4 v j 3 4 v e p 1 / o b + p g 0 1 E k w a P Q e R X R / w 3 f q G / T 5 + / + e r s 6 a 4 A l T / 2 u H + G r L / R u / o b v a W / e S / a v + R N n x B P T 8 + e g s L 8 g B 7 8 w e O T L 4 m T X r w 6 k k / N X / j 4 z f H Z i 9 e / / + / 1 + z z D + 5 + f v X 7 z E s I i v + D v 4 z d v X p 0 J Z Y R Y v / / r 0 + e n J + B l 7 z N A P D O f g b A 8 a T z H l r j P n h 9 / D t j u D 0 N r 8 4 3 / p x L f f O X 9 9 Z j + f f P 7 K y + R o L i / 5 J v X n e / M 3 + Z b J b P + p Q Q + f n 5 6 / I y Q f v 3 S / + v k 2 z x P L 7 8 8 w U + h + a Z Z 1 x a A / f n e U Y p n h / 6 / l + 4 x L v T Z 4 z f f / s 4 b 7 f 7 z f f z y h m f v N X 7 9 4 v j 3 l r + A u / v j 8 R d n L 7 z P 7 R 8 g N L 8 H g t O o T u W P s 9 P X w J I J j d 8 e v y a 6 c k + / 9 5 v X 3 3 7 2 X H / 9 4 q n 9 9 f n n 8 u u r 1 y Q Q J 6 e v X / / + X 9 D 0 8 d D N X N t P v j j 9 4 s n p q 2 4 7 6 u o V k Z I R e H p K P P X 8 9 6 d 3 A k 5 B E + I W 4 S / 3 B + l b X x 3 d R j d 9 e X L w E 7 / 3 d 3 7 v b 7 / 6 B n T T 7 / P / d t 0 E v L 2 / b q O n 5 B f V I Z b D f x 6 q n q M 9 o Z 3 3 y f + / V Z E n G Q O q a P d H q u i 2 q u g u / 0 u d i J e F z 6 m X 0 / f S S 6 w o 4 g 1 / r 3 t v n p A 8 c A N p R 8 M / e p o v q w W 5 k N P i H / 1 b l 3 A v y 6 w R F 5 M + q p Z 5 k z 4 t z v O a f E v 6 d d Z x N x U c 4 M T 0 2 b f P n j 4 9 f a G U 4 1 k 6 e k 2 T a H 4 n X / n V q W i l p 6 / O n j 9 / / Y Y Y / e i U 6 O D + e v z t 4 9 d P T 5 8 d f / X 8 z d M v T 7 4 S T n k J J x O / P j l + f f o U 1 H 7 z / M v P v w w + s S r S f n L y 5 R c v z 5 6 G r 6 m u v d u h 9 8 8 K + Y / 3 f 7 J P / u N x e t x U R E 8 l 9 s t / 9 O 8 h 2 p O j / 7 I u L r M Z z c X W 8 c u X / 8 k f 9 G c 3 d + i 3 z 7 J P J p 9 M P 5 n d i R J + 7 z 0 J v 4 l N t M X P i 4 n 5 / P N n / Y n J 7 q R E + H Q 3 S u l 7 3 w y l m S M i l H 7 + / 1 d K f / H q p / q U n g i l 9 6 K U 3 v 8 R p b 8 W p d / c + 0 6 f 0 l O h 9 L 0 o p e / / i N L v R + n f + 9 P 7 O y f f e f p T b 0 7 6 l J 4 J p X / v 3 z t K 6 k 9 / R O r 3 J f X v 8 8 X 9 F 5 8 / 3 3 3 d J / W T c f p l W 1 c N Z c u a t l 4 v k A U j q / l k s 6 1 8 8 M 1 M w c 8 f W / l 7 P 3 n 6 5 v i L 3 3 v v i 9 8 n a i s x B f 4 M D B j O g w 8 k u 8 8 I P z 8 4 X 8 h + 8 P u c 3 Y 7 s c S v 6 8 E d k / 1 p k f 3 Z s 6 H k D 2 a M m d X f n R 2 R / T 7 I f v P r 2 v e c / 8 X v d / + p 2 Z I / b 1 9 3 3 j U B / R P c H 3 / m p L 4 + / + s 6 r 3 6 t P 9 5 N x + q Z q s 9 I u P d 0 i L 1 B t n X x 2 / M m T q O n d / V k O U / + / M z u R J a / 4 7 P x e P / H k x X e + + v T T i D J 6 l k / n G d G / T E + q Z V t n J B R b A y 7 P R q l 4 1 q c 7 v v / 5 Q N e T b 3 8 x T N e 0 W B b E 7 / i t W u W 1 T Z O V 6 a q u r v M p 6 J 1 / j X T M z 2 N 6 n 7 3 5 d A O 9 L 2 n 1 v t C 1 7 K 3 z O G W 9 9 M u P K I u G v 8 / 9 Z 0 + f 3 v / q x Y N X f c p + U Y G U n N g l Z r 7 M 6 4 Z Z e J V N 2 2 x G N L 6 I 0 3 h j 4 u X n M Y 3 f f C e S R H 9 Z Z j + o H E n n c Z J u z L D 8 P C b p T 3 0 V S Y w L 2 5 K S X e Q z 0 r / k 7 z V r d k J I 8 2 Y X h q G n b P R W d d 6 0 q p q 3 i j j x N + Z c f l 4 S / 8 F X + 7 v f + e 6 T F x u J P 7 6 B 8 m P 3 O Z T L 1 k 9 / j X T L z 0 P q f 3 f / y 4 O n D 8 8 O n r 7 4 i U H q Z x d Q J j 3 F v X U 8 b W k + a D n o b Z z W G 3 M s P y 9 p / d 3 v f v f e z u 9 9 v B f J H m 6 m d c a k L n 7 A W t 3 S v Y z T f W O S 5 e c j 3 e + / + e o n 7 + 3 + X t / 5 M r L o 8 z o r i a a r f D m D q 5 e n q 6 r m W a i D S R h 7 V F + k n 6 U X 6 X / y B / 2 p a Z z + m 7 M t / 9 + g / 1 3 + 9 + R L x v 3 Z 8 Q l + H L 9 5 h R 8 n p 0 S + V 6 9 + 7 9 + f f z l 9 / u a r s 6 e 7 m 0 J j 0 0 T b 7 m 2 K K k 2 T x y + + + u L 3 f 3 1 y / P z 0 i K j p / u D P X 7 4 6 P T n a k 4 / 5 9 8 e n X 7 w k M p 2 9 B n 4 v n 5 / + 5 O l z x v S r L 7 7 i X 5 4 f f / 7 5 K + r 2 8 V 3 5 7 f G L 1 1 8 9 4 c E 8 e 3 7 8 5 v f X i X t 8 1 / t L v n n d + c 7 8 b b 6 l W b R Q X v / + T 8 8 Y 5 u 9 1 9 h Q v 4 A f R 1 R D q J o r 5 m Y + b K O Z 7 2 T + P K f b p f b v s d Q P F A s 3 7 8 5 d i / n L d L X m M X e K f 9 x T 7 4 t V P 3 U i x w M r 8 v K c Y L / v f k s c 4 k v 1 5 T 7 F b 2 c o f S S V r f m 9 R 7 E d S + U 1 T z I 8 I f x 5 T z F t 6 u 0 k q / f z 9 z 2 O K C Y 8 d / D 5 n N 1 L s R z z 2 3 t 7 F j z z Y 9 9 R j P / I u v q 4 e 4 3 W x n 8 c U E x 7 b + + L 3 u Z l i P 4 r E 3 z M S / x H F 3 p f H f u T B f t 3 c x Q 9 V 8 / + / l m L v E 4 n / P I 8 r l W K f f / 7 s 1 h T 7 e c 5 j v / f B q 2 / f e / 4 T v 9 f 9 r 2 6 k 2 I 9 8 / v f 2 x 3 4 k l U y x 2 6 + M / M h W v i / F f q T H 3 l 8 q H 3 y 1 v / u d 7 z 5 5 8 f N b K m + v + X 9 E s f f P 9 v z I V r 6 f V P 4 o P / a + k f i P b O X 7 6 7 E f 2 c q v F 4 n / K N t z 2 5 W R H 9 n K 9 7 W V P 6 K Y T 7 F 7 b 6 x u u l E q f 5 7 r s a + h + X + k x 2 6 t x 3 6 0 l u R R 7 D Z 5 f k O x T z / d + x H F b k e x H + m x 9 9 T 8 P / L 5 3 9 + 7 + F E O 9 v 3 i y h 9 J p V D s / X O w P 8 9 5 7 D 1 W 3 3 6 U H / M p d r s V 3 h 9 F S e + Z u 3 g / D / b / r x R 7 n y j p R x 7 s 1 / Q u f r 7 b y t v H l T / y Y N + X Y j / y L r 6 u V P 4 8 z / a 8 j z / 2 I 6 l 8 X 3 / s R 7 b y P S n 2 I 5 / / 6 3 q w J 9 / + 4 k c U u 5 U e + 5 F U + t 7 F s 2 N L h R t t 5 Y + 8 i 9 v m Y H / k X b y 3 P / a j S J y p 8 D 4 Z x R 9 l e 9 6 T Y j / S / F 9 T 8 / 8 8 1 2 P v Q 7 E f + W P v a S u / u / / d 7 3 7 3 3 s 7 v f b z 3 + u c z x b 7 G 6 t v P c 3 / s a 0 j l z 3 P N / z X 8 s R / p s d v n L n 6 k x 7 5 e J P 7 z 3 O f / G t m e n + d 6 7 D 3 W K 3 + U t V b v 4 v f 5 4 v 6 L z 5 / v W t 3 0 I x 6 7 l V Q G t v J H F L u F P 3 a r 9 c o f e R f v q 8 d + 5 F 2 8 b 5 T 0 I 6 l 8 T w / 2 R 1 L 5 v h T 7 k X f x 3 j 7 / j z K K n q 3 c + + L 3 u Z l i P 5 L K 9 6 X Y j / J j 7 + v z / 0 g q P T 1 2 m 6 z 1 j 3 I X X 5 f H 3 n z H U v f n I 8 X e I 9 v z I + / i v X 3 + H 6 2 J v 6 c e + + 7 + l w d P H 5 4 d P H 3 x E z + f K f Y + u Y s f 6 b H 3 j J J + Z C u / b p T 0 I w / 2 t t 7 F j / S Y U O z 2 G c U f 8 d h 7 8 9 i P / D H P V j 4 7 t n n V H 2 W t b 6 D Y g + / 8 1 J f H X 3 3 n 1 e 9 1 C 4 r 9 S I + 9 H 8 V + l B 9 7 7 7 j y R 1 L 5 v n H l j 3 j s P T X / / y 8 j 8 f e n 2 H v 5 / D / K X b y n B / u j u N K T y t u t j P y I x 9 6 P Y j + y l e + b H / s R x d 7 b V v 5 I j 3 1 N z f 8 j f + y 2 U v m j F V 7 f H 7 v N y s i P e O z 9 4 8 o f 5 S 7 e L 6 7 8 E c X e W 4 + p V H 7 6 q b W r P x 8 p 9 h 5 x 5 Y / 8 s f f W / D + K k l j S b p + D / R G P v S / F f u T z v 6 + t / B H F 3 t c f + 5 E e e 9 9 s z 4 9 4 7 H 0 p 9 i M P 1 p f K N / e + c y P F f h S J v 6 8 H + / M k E r / L / z 5 9 d f a c U X r 5 6 u W b s 9 P X Q s m X r 7 5 8 e f p K / s b L + u w S F A D 5 y e P n X 5 3 i p b v d x h t e 3 t v 9 k J f 3 P u T l e x / w 8 r 0 P G f P + B 7 3 8 I Q T b 9 w n G n C a / v R 8 Q n 3 B f E 8 j u j k + D o 9 / 7 6 8 H 4 A F L s 7 g S k 2 P 1 6 C H w A C + 3 u 7 H 8 D C N z / E A Q + / Z C X H 4 R M E F G r 3 z l 4 8 J 2 v N 6 q D D 0 H s Y Y D Y 1 0 J g N x S T r w f j Q 3 h j d w N v 3 B b G 3 g d o m d 0 P U c t 7 H y 7 b + z s f D u P + N w D j Y Q j j / Q h B L / t U P L o 3 T s + W 5 1 W 9 y N P j Z V b + o 3 9 9 W 0 y r d J a n X 0 7 K 4 i K b F t U y b 9 K n x X l e 5 8 u W f q W v n h X L b D k t s s X X Q 7 6 j 7 m N C + n t / + 9 X X g h 2 w 1 9 c k b s B l X w f G L v 6 / c Y z P T x 8 c n 5 w e H 3 8 9 2 L e g 3 9 d S c o A d W N G f + s l X z 3 / / L 1 7 u f A 0 z A F i B u v i p Z 1 / 8 / g b c 7 / 8 T O / f u f z 2 Y v m k 5 O n 7 6 k 9 / 5 f V 5 8 + R N f n X 3 5 9 a D 5 t u b D o Y X G Z / / u z v 2 7 e + w N f h 1 g v r U 5 2 v n 0 7 s 4 e A d s 9 S H d 3 H 9 3 7 9 N H u w d e D G p i h H 7 L o 7 3 a c c o 9 E 6 e 6 9 R z S w + 1 9 v V L u B s N E 0 n v 3 k 2 e n v 8 + r r S V f H y u 4 J i r s P 0 9 3 7 j 3 Y f P I J / / n W g d r z T 3 T H B f D A e E w v y b 8 N A 7 9 p g 5 y e P X 0 k f / M t P v j j + 4 u i n T l + 8 O X t 6 / J R e x 5 9 o Q l G V u G 3 8 2 + O f f H n 8 6 j U F T y / p I / 3 1 8 e u z z 1 8 c 0 X o S / 3 z 8 5 c s 3 R 6 e U o c D P x 8 + / / O 7 R 5 6 d f U M o R v + H P 3 / / 0 9 3 7 j P u K / H n / 7 7 P N v w + r g J z 7 h M P H L 7 7 7 x W + I P / f D 3 f 3 7 6 4 g j h h f c n v / t G X t V f + X N q 5 f / 5 + N u v f h / T i n + z j d x f j 3 9 S W / y k + Q R W w P 7 x + N u n z 1 / + / s c / e X z G s e M X r z / / / V 9 w q H n 2 5 Z P v v P j i a I c U 0 / G r U + I W / Y B H f f L F S 2 t X I 4 T f O f v 9 n 5 2 9 P q F Z u p n 0 Z x t J / + S N R 3 q S h X 2 2 H Q H 1 h V 3 2 9 j s z o K 0 f C s X c b F D 7 h 9 r e f m S m 5 2 V e / 6 N / f T W r 0 p 3 d 1 I L s T t V e f K q 8 l x / q y + a b Y A r 3 f i 7 m 0 E z G x j m 8 y / 9 + + / j F U 6 R G d v Z J / e s f j 1 + / O X 5 D P 9 5 Q M u T 3 / 4 m v T l / 9 P k D Q + + v x 2 Y u X X 7 3 5 4 s u n p 0 d Q 8 / Y P S V 8 8 P 3 v N 2 J 9 8 9 e r 3 + q m j F 5 S v 4 F 8 e v 3 7 1 F G B B r O 3 d n W 3 Y A v 3 o M W F 7 9 p N 4 5 / V X L y k P 8 / r 1 7 / 8 F / X P 8 + a k F 9 v q r L z h h 8 v u / + v K 7 r 8 F Y 4 Q f u + 5 M v n 3 / 1 x Y u w i f n s 8 V d E 5 d / / + O T N 2 U + e 8 n u A 7 H + m D f H x i 9 / / 5 N v E p 7 / / l y + k B 6 J A 9 y O / D b 3 Z b c M f U Z v X b 1 5 9 d W J f 2 k W b 8 C O / D b 8 U t h E 4 r 7 9 N k / j 0 S 8 p E k Z o D f d 4 c M 1 0 6 H x 8 r u c K P i c r S G j B 3 f 3 / D K M P e Z t h Q 3 t s b e u / N 8 0 / v n / x e X / 5 e x / q e b W j 6 e 3 3 2 9 P c / e / H 0 9 P d G r q 3 3 m W l F G T t 8 + O z s 9 w Y h + x 8 a L N y b u 7 b D L r S 9 G L T g w 8 e g C S b r x e c c N L w 4 / a 5 l i b M X Z I D O n v K v r 1 9 8 + Y b S c W 9 + H x b Z Y 6 L l 7 0 P T 9 u o M v r D / J / p g X r 7 7 6 p S k 5 D X p A W L k r 5 7 T z y + O f + / f n 7 G Q X / j v 3 8 f 8 / f v w G 9 K Q T N 2 z Z + j n 1 U + w N I i 0 R Z x F F U P + 8 f u T f f + u b c 1 / / f 5 v 1 A 6 d v X h G P P A k c F 7 t Z 4 8 / P 3 3 x 1 Y s z N s y D L r l t 8 5 i y j s 9 J H L 8 4 e 5 O + a 4 p H y 6 L 8 7 K O 2 X u c f o S O W s 7 M v W Z P Z 3 x + / h q Y 5 O 3 7 y / P T k y x d v j s 9 e n J L G s b / + / q J u I t D e / N 6 / P z H Q 6 c k b v P / 7 s z P w O t L s b h T + 3 V e v X / 3 + r 3 9 v 5 n k i 6 E + e P e V P 3 3 Q + e P P 7 n 5 F G g 6 M i z f E X c U G 2 y I 9 A v d P n p x C d 3 5 9 c F f 7 s c e D L U F v j l / w + + h J / R s b v 1 L x w t p z l 7 0 A P + e X x T 2 b l u g d b P q Q 2 I c R Y B 6 9 O i b 9 f / f 7 H r 1 + f f v H k + e + z u Z s n p + + O Z 7 N i O U p / M q 8 b 8 l 0 / e 0 D W c b w 3 v k f / 7 o z S k 3 X Z r u v 8 s 2 W + b u u s H K U v 1 + T m T n + v / P p N 9 T Z f f v Z w 7 9 P s 0 7 2 d g + n k / P 7 B J J t 8 H U x P n h O u m 9 G c V o t x k 6 3 G k 2 K c t + O M / O 7 r H + T 1 O A P q Y x r D W Z s v 3 u T v 2 t M y X 5 D X / V 5 Y s H y b + d 6 M x t O X v / / u e 8 E + / b 1 J G m 4 x 2 z S E r x 7 8 1 M 7 B 7 7 3 7 e 7 3 c + f b v 8 / t 8 + u l P v f m 9 n 5 9 + 9 X v f / 7 2 + 8 1 4 d v v 7 2 6 e m b z X 3 d F L W 8 V 3 9 P T + G U / f 6 v v 3 3 8 8 u Y h v n 5 y s L N 3 9 v r z h 2 9 e / z 4 / 9 f D 3 f v X 8 2 1 / d + 7 3 v f / c 7 O + / V 5 S t o 4 s 1 9 / W 5 P f r f d R / j n v Q A / P X v 9 8 v n x 7 / P 7 Q z + f n Z D y f / 7 m 9 N V m x m T t 8 h 6 g n 3 3 5 6 o v j N 9 8 s T G i K 3 1 9 V x Q 1 i 9 A v L 9 v D 3 e L c o 0 0 s V 9 o 9 2 x z s f p f l y W p E g X X z 2 0 b o 9 3 9 7 9 9 K P f 4 x d e t I e / c Y L m r / O 6 y M r i B 7 k n X i m B W D a P S N F + 9 t G 8 b V e P 7 t 6 9 u r o a X 9 0 b V / U F x X 0 7 u 3 d / 7 y + e v 5 7 O 8 0 W 2 X S y b l o J f 0 s T m r d n N b 3 0 k C K Q p U H h z v c r x 9 0 n F o F p 8 d t d 8 a B q d P c V f 4 i d y A / n A f M 3 j N + 9 g K N w m + F T G e z c 2 Y H z 9 X q x 0 / N W b L 5 + d b R b E 9 5 3 n k + O X s J b v D f O u b 5 G M 0 R M r t t m k 7 Z m u f h Z M 2 t 5 7 k f N H J u 3 / k y b t y y / e 3 P u 9 7 z 3 4 v U 5 / 4 i d O X v 5 e P / X i + e 7 B 2 e n L T 5 H i f I 8 O / 1 9 t 0 r 5 4 8 n u f / V 4 n O / f e n H 1 6 + u r 4 3 o v 9 b 3 / 3 3 t l X D 1 6 8 f q 8 u b 2 P S j m H S j n 9 k 0 v 5 / Z d J + M i N U J m W + w a R R 5 M K B z e / v s m c 3 2 T d S Z T 8 y b 1 H z 9 v k r i u p 3 T R / f k F 0 z Q N + D g D 9 f D d r n d T F 7 r + 5 / N i 3 Z m + N X n 5 9 K u D / Q x e 6 H d n G D s f S n + C e O X / z E s + P X 9 3 d + 4 v 6 b B 9 / + i f t f v n 7 4 n T c v f u / 9 3 + u 9 O r y F s T x f Y 1 3 q / c b x X j b x J 4 6 / 8 1 M v 9 g + + 8 + z h i 1 c n z / a + 8 / n O m 5 / 4 7 v M X 9 4 / f q 8 t b 2 8 T f 6 3 f D O t F 7 Q B a L t R n 0 7 / 1 e E F 9 / + Y r S R J R b u k F E 3 g / q t 8 / I p X h 1 8 u 3 f 5 2 c T N J t a S q V T q v P 0 m z H i L 4 5 / 8 u z z 4 x t 1 + X t i / E 2 a H D D A V 8 + P v 0 n 0 n r 4 6 o 6 z n 0 y + / + 0 I y 8 S 9 + 8 h v B F C t C z 7 E q J F n + N 1 + 9 O q W M / h d P v i k n j u b 9 l D T 8 y e n v / 3 u d / j 7 f K I e d P D 9 7 i b W e 3 3 s z 0 G d f P X / + + u y n T r 8 W 7 B v s 5 t e C f f z 0 O 1 + 9 h k S c U Z Q q K 5 z f A J 3 p z z e U p v 4 6 / k 2 U 2 7 7 8 / W m 1 4 f d / S i 7 y m 9 P f / 8 V X Y I h b O e L v O Y m 8 O n T y 5 R e y O E S L G G L P z C f f y F j s S h 4 W V p 5 T a v 7 9 w d 7 V X y M u 4 F 2 b v n / 9 c 7 H G 8 M Z g y a h h S d X / m 1 Z L j p 9 j z f X p q + P P f 3 9 C g H 7 5 8 i U N j 1 Z R u C O e L v 5 F 1 m N v A E b S T J T E 2 j W t Z X 5 x f P L q S w 8 W I 3 k L I P T n C a b D j O b r o / M F r a J Z M K + / P h w V n t / / u 1 + + + r 2 e f P n l 7 / U 1 B m U o 8 9 0 n U M / 0 1 Y u v j 4 5 B 4 / d / S S 4 x / f H 0 a + D z 5 t u n i C r e + 7 3 X b 3 6 f 5 6 e / / 1 c v k e X 8 / a E C / W H s v N c w 3 p C D 9 Z q 0 / w e C + X F Y u q / / 8 l d f / + U X X / 7 + 3 3 1 1 7 I v L b a l o Z 7 A z 9 N u + z 2 q R P n B C 8 g H c b Z E 5 8 x n p 6 P W n 9 + 5 9 u r / z 1 Z v 9 z x 9 8 + W T v 8 / s / 9 f u 8 / O L l l w + + e i / g L 8 m C k R 3 7 s C l W I P z G 1 6 E W K X j 4 x 6 / P X n x O z E s x l E r j 1 4 D 1 1 e t T k t 4 3 t L j 8 U 6 f k E n 1 J e v O 2 C u p u q I s B i e w Y m x 6 s Q U O R P 7 7 b / f S x j B 0 5 g N j y u v e t t n z z + 7 w 8 P f q J d V 5 f m 2 / 5 k 8 e 8 5 s / z c E Q z 6 P 2 F Z p + f H v 0 / C F A K X Q r u A A A = < / A p p l i c a t i o n > 
</file>

<file path=customXml/itemProps1.xml><?xml version="1.0" encoding="utf-8"?>
<ds:datastoreItem xmlns:ds="http://schemas.openxmlformats.org/officeDocument/2006/customXml" ds:itemID="{B415A447-5623-4C6C-9A7C-4AAF0A276EF0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Oblig. dif. De Financiamiento r23</dc:title>
  <dc:creator>steel</dc:creator>
  <cp:lastModifiedBy>Suelem Janeth González Rodríguez</cp:lastModifiedBy>
  <cp:lastPrinted>2024-10-22T23:28:50Z</cp:lastPrinted>
  <dcterms:created xsi:type="dcterms:W3CDTF">2017-07-25T16:59:28Z</dcterms:created>
  <dcterms:modified xsi:type="dcterms:W3CDTF">2024-10-28T21:30:48Z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3. Informe Analítico de Oblig. dif. De Financiamiento r23(S633640UT4G7OB2G5ZYPMPO7U).xlsx</vt:lpwstr>
  </property>
</Properties>
</file>