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ERGIO MACIEL\2025\1er Trimestre\LDF\"/>
    </mc:Choice>
  </mc:AlternateContent>
  <bookViews>
    <workbookView xWindow="-120" yWindow="-120" windowWidth="20730" windowHeight="11160" firstSheet="1" activeTab="1"/>
  </bookViews>
  <sheets>
    <sheet name="BExRepositorySheet" sheetId="2" state="veryHidden" r:id="rId1"/>
    <sheet name="Analítico de Obligaciones Difer" sheetId="1" r:id="rId2"/>
    <sheet name="fuente1" sheetId="3" state="hidden" r:id="rId3"/>
  </sheets>
  <externalReferences>
    <externalReference r:id="rId4"/>
  </externalReferences>
  <definedNames>
    <definedName name="_xlnm.Print_Area" localSheetId="1">'Analítico de Obligaciones Difer'!$A$3:$K$14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J13" i="3"/>
  <c r="H11" i="3"/>
  <c r="F9" i="3"/>
  <c r="D7" i="3"/>
  <c r="B5" i="3"/>
  <c r="K2" i="3"/>
  <c r="H13" i="3"/>
  <c r="D9" i="3"/>
  <c r="B7" i="3"/>
  <c r="I2" i="3"/>
  <c r="E11" i="3"/>
  <c r="A7" i="3"/>
  <c r="H2" i="3"/>
  <c r="D11" i="3"/>
  <c r="K6" i="3"/>
  <c r="G2" i="3"/>
  <c r="E13" i="3"/>
  <c r="H4" i="3"/>
  <c r="D13" i="3"/>
  <c r="K8" i="3"/>
  <c r="G4" i="3"/>
  <c r="A11" i="3"/>
  <c r="H6" i="3"/>
  <c r="D2" i="3"/>
  <c r="B13" i="3"/>
  <c r="E4" i="3"/>
  <c r="J10" i="3"/>
  <c r="H8" i="3"/>
  <c r="F6" i="3"/>
  <c r="D4" i="3"/>
  <c r="K12" i="3"/>
  <c r="G8" i="3"/>
  <c r="A2" i="3"/>
  <c r="H10" i="3"/>
  <c r="F8" i="3"/>
  <c r="C6" i="3"/>
  <c r="J1" i="3"/>
  <c r="F10" i="3"/>
  <c r="B6" i="3"/>
  <c r="I1" i="3"/>
  <c r="G12" i="3"/>
  <c r="A6" i="3"/>
  <c r="F12" i="3"/>
  <c r="B8" i="3"/>
  <c r="I3" i="3"/>
  <c r="E12" i="3"/>
  <c r="A8" i="3"/>
  <c r="H3" i="3"/>
  <c r="D12" i="3"/>
  <c r="K7" i="3"/>
  <c r="G3" i="3"/>
  <c r="C12" i="3"/>
  <c r="H5" i="3"/>
  <c r="D1" i="3"/>
  <c r="K9" i="3"/>
  <c r="G5" i="3"/>
  <c r="C1" i="3"/>
  <c r="J9" i="3"/>
  <c r="F5" i="3"/>
  <c r="B1" i="3"/>
  <c r="I9" i="3"/>
  <c r="G7" i="3"/>
  <c r="C3" i="3"/>
  <c r="H9" i="3"/>
  <c r="D5" i="3"/>
  <c r="K13" i="3"/>
  <c r="I13" i="3"/>
  <c r="G11" i="3"/>
  <c r="E9" i="3"/>
  <c r="C7" i="3"/>
  <c r="A5" i="3"/>
  <c r="J2" i="3"/>
  <c r="F11" i="3"/>
  <c r="K4" i="3"/>
  <c r="G13" i="3"/>
  <c r="C9" i="3"/>
  <c r="J4" i="3"/>
  <c r="F13" i="3"/>
  <c r="B9" i="3"/>
  <c r="I4" i="3"/>
  <c r="C11" i="3"/>
  <c r="A9" i="3"/>
  <c r="J6" i="3"/>
  <c r="F2" i="3"/>
  <c r="B11" i="3"/>
  <c r="I6" i="3"/>
  <c r="E2" i="3"/>
  <c r="C13" i="3"/>
  <c r="J8" i="3"/>
  <c r="F4" i="3"/>
  <c r="K10" i="3"/>
  <c r="I8" i="3"/>
  <c r="G6" i="3"/>
  <c r="C2" i="3"/>
  <c r="A13" i="3"/>
  <c r="B2" i="3"/>
  <c r="I10" i="3"/>
  <c r="E6" i="3"/>
  <c r="C4" i="3"/>
  <c r="J12" i="3"/>
  <c r="D6" i="3"/>
  <c r="B4" i="3"/>
  <c r="K1" i="3"/>
  <c r="I12" i="3"/>
  <c r="G10" i="3"/>
  <c r="E8" i="3"/>
  <c r="A4" i="3"/>
  <c r="H12" i="3"/>
  <c r="D8" i="3"/>
  <c r="K3" i="3"/>
  <c r="E10" i="3"/>
  <c r="C8" i="3"/>
  <c r="J3" i="3"/>
  <c r="H1" i="3"/>
  <c r="D10" i="3"/>
  <c r="K5" i="3"/>
  <c r="G1" i="3"/>
  <c r="C10" i="3"/>
  <c r="J5" i="3"/>
  <c r="F1" i="3"/>
  <c r="B10" i="3"/>
  <c r="I5" i="3"/>
  <c r="E1" i="3"/>
  <c r="A10" i="3"/>
  <c r="J7" i="3"/>
  <c r="F3" i="3"/>
  <c r="B12" i="3"/>
  <c r="I7" i="3"/>
  <c r="E3" i="3"/>
  <c r="A12" i="3"/>
  <c r="H7" i="3"/>
  <c r="D3" i="3"/>
  <c r="K11" i="3"/>
  <c r="E5" i="3"/>
  <c r="J11" i="3"/>
  <c r="F7" i="3"/>
  <c r="B3" i="3"/>
  <c r="I11" i="3"/>
  <c r="G9" i="3"/>
  <c r="E7" i="3"/>
  <c r="C5" i="3"/>
  <c r="A3" i="3"/>
  <c r="E1" i="1" l="1"/>
  <c r="F9" i="1" l="1"/>
  <c r="C9" i="1"/>
  <c r="E13" i="1"/>
  <c r="E11" i="1"/>
  <c r="F11" i="1"/>
  <c r="C11" i="1"/>
  <c r="D13" i="1"/>
  <c r="G9" i="1"/>
  <c r="I13" i="1"/>
  <c r="I11" i="1"/>
  <c r="B13" i="1"/>
  <c r="J11" i="1"/>
  <c r="C13" i="1"/>
  <c r="K11" i="1"/>
  <c r="H13" i="1"/>
  <c r="K9" i="1"/>
  <c r="D11" i="1"/>
  <c r="F13" i="1"/>
  <c r="J9" i="1"/>
  <c r="E9" i="1"/>
  <c r="G13" i="1"/>
  <c r="H11" i="1"/>
  <c r="B9" i="1"/>
  <c r="G11" i="1"/>
  <c r="H9" i="1"/>
  <c r="J13" i="1"/>
  <c r="D9" i="1"/>
  <c r="I9" i="1"/>
  <c r="B11" i="1"/>
  <c r="K13" i="1"/>
  <c r="G1" i="1"/>
  <c r="D1" i="1"/>
  <c r="F1" i="1" s="1"/>
  <c r="K7" i="1" l="1"/>
  <c r="J7" i="1"/>
  <c r="I7" i="1"/>
  <c r="A5" i="1"/>
</calcChain>
</file>

<file path=xl/sharedStrings.xml><?xml version="1.0" encoding="utf-8"?>
<sst xmlns="http://schemas.openxmlformats.org/spreadsheetml/2006/main" count="16" uniqueCount="16">
  <si>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</si>
  <si>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</si>
  <si>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</si>
  <si>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</si>
  <si>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</si>
  <si>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</si>
  <si>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</si>
  <si>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</si>
  <si>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</si>
  <si>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C. Total de Obligaciones Diferentes de Financiamiento (C=A+B)</t>
  </si>
  <si>
    <t>GOBIERNO DEL ESTADO DE MICHOACÁN DE OCAMPO</t>
  </si>
  <si>
    <t>A. Asociaciones Público Privadas (APP’s)</t>
  </si>
  <si>
    <t>B. Otros Instrumentos</t>
  </si>
  <si>
    <t>(PESOS)</t>
  </si>
  <si>
    <t>08/05/2025</t>
  </si>
  <si>
    <t>001.2025..003.2025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</si>
</sst>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;\-\ #,##0.00"/>
  </numFmts>
  <fonts count="36" x14ac:knownFonts="1">
    <font>
      <sz val="10"/>
      <name val="Arial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3">
    <xf numFmtId="0" fontId="0" fillId="0" borderId="0"/>
    <xf numFmtId="0" fontId="28" fillId="0" borderId="0" applyNumberFormat="0" applyFill="0" applyBorder="0" applyAlignment="0" applyProtection="0"/>
    <xf numFmtId="0" fontId="10" fillId="0" borderId="12" applyNumberFormat="0" applyFill="0" applyAlignment="0" applyProtection="0"/>
    <xf numFmtId="0" fontId="29" fillId="0" borderId="18" applyNumberFormat="0" applyFill="0" applyAlignment="0" applyProtection="0"/>
    <xf numFmtId="0" fontId="11" fillId="0" borderId="19" applyNumberFormat="0" applyFill="0" applyAlignment="0" applyProtection="0"/>
    <xf numFmtId="0" fontId="11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3" fillId="7" borderId="0" applyNumberFormat="0" applyBorder="0" applyAlignment="0" applyProtection="0"/>
    <xf numFmtId="0" fontId="14" fillId="6" borderId="0" applyNumberFormat="0" applyBorder="0" applyAlignment="0" applyProtection="0"/>
    <xf numFmtId="0" fontId="12" fillId="6" borderId="9" applyNumberFormat="0" applyAlignment="0" applyProtection="0"/>
    <xf numFmtId="0" fontId="16" fillId="4" borderId="14" applyNumberFormat="0" applyAlignment="0" applyProtection="0"/>
    <xf numFmtId="0" fontId="7" fillId="4" borderId="9" applyNumberFormat="0" applyAlignment="0" applyProtection="0"/>
    <xf numFmtId="0" fontId="9" fillId="0" borderId="11" applyNumberFormat="0" applyFill="0" applyAlignment="0" applyProtection="0"/>
    <xf numFmtId="0" fontId="8" fillId="5" borderId="10" applyNumberFormat="0" applyAlignment="0" applyProtection="0"/>
    <xf numFmtId="0" fontId="26" fillId="0" borderId="0" applyNumberFormat="0" applyFill="0" applyBorder="0" applyAlignment="0" applyProtection="0"/>
    <xf numFmtId="0" fontId="15" fillId="8" borderId="13" applyNumberFormat="0" applyFont="0" applyAlignment="0" applyProtection="0"/>
    <xf numFmtId="0" fontId="27" fillId="0" borderId="0" applyNumberFormat="0" applyFill="0" applyBorder="0" applyAlignment="0" applyProtection="0"/>
    <xf numFmtId="0" fontId="30" fillId="0" borderId="20" applyNumberFormat="0" applyFill="0" applyAlignment="0" applyProtection="0"/>
    <xf numFmtId="4" fontId="17" fillId="9" borderId="15" applyNumberFormat="0" applyProtection="0">
      <alignment vertical="center"/>
    </xf>
    <xf numFmtId="4" fontId="18" fillId="9" borderId="15" applyNumberFormat="0" applyProtection="0">
      <alignment vertical="center"/>
    </xf>
    <xf numFmtId="4" fontId="17" fillId="9" borderId="15" applyNumberFormat="0" applyProtection="0">
      <alignment horizontal="left" vertical="center" indent="1"/>
    </xf>
    <xf numFmtId="0" fontId="17" fillId="9" borderId="15" applyNumberFormat="0" applyProtection="0">
      <alignment horizontal="left" vertical="top" indent="1"/>
    </xf>
    <xf numFmtId="4" fontId="17" fillId="10" borderId="0" applyNumberFormat="0" applyProtection="0">
      <alignment horizontal="left" vertical="center" indent="1"/>
    </xf>
    <xf numFmtId="4" fontId="19" fillId="11" borderId="15" applyNumberFormat="0" applyProtection="0">
      <alignment horizontal="right" vertical="center"/>
    </xf>
    <xf numFmtId="4" fontId="19" fillId="12" borderId="15" applyNumberFormat="0" applyProtection="0">
      <alignment horizontal="right" vertical="center"/>
    </xf>
    <xf numFmtId="4" fontId="19" fillId="13" borderId="15" applyNumberFormat="0" applyProtection="0">
      <alignment horizontal="right" vertical="center"/>
    </xf>
    <xf numFmtId="4" fontId="19" fillId="14" borderId="15" applyNumberFormat="0" applyProtection="0">
      <alignment horizontal="right" vertical="center"/>
    </xf>
    <xf numFmtId="4" fontId="19" fillId="15" borderId="15" applyNumberFormat="0" applyProtection="0">
      <alignment horizontal="right" vertical="center"/>
    </xf>
    <xf numFmtId="4" fontId="19" fillId="16" borderId="15" applyNumberFormat="0" applyProtection="0">
      <alignment horizontal="right" vertical="center"/>
    </xf>
    <xf numFmtId="4" fontId="19" fillId="17" borderId="15" applyNumberFormat="0" applyProtection="0">
      <alignment horizontal="right" vertical="center"/>
    </xf>
    <xf numFmtId="4" fontId="19" fillId="18" borderId="15" applyNumberFormat="0" applyProtection="0">
      <alignment horizontal="right" vertical="center"/>
    </xf>
    <xf numFmtId="4" fontId="19" fillId="19" borderId="15" applyNumberFormat="0" applyProtection="0">
      <alignment horizontal="right" vertical="center"/>
    </xf>
    <xf numFmtId="4" fontId="17" fillId="20" borderId="16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20" fillId="22" borderId="0" applyNumberFormat="0" applyProtection="0">
      <alignment horizontal="left" vertical="center" indent="1"/>
    </xf>
    <xf numFmtId="4" fontId="19" fillId="10" borderId="15" applyNumberFormat="0" applyProtection="0">
      <alignment horizontal="right" vertical="center"/>
    </xf>
    <xf numFmtId="4" fontId="21" fillId="21" borderId="0" applyNumberFormat="0" applyProtection="0">
      <alignment horizontal="left" vertical="center" indent="1"/>
    </xf>
    <xf numFmtId="4" fontId="21" fillId="10" borderId="0" applyNumberFormat="0" applyProtection="0">
      <alignment horizontal="left" vertical="center" indent="1"/>
    </xf>
    <xf numFmtId="0" fontId="15" fillId="22" borderId="15" applyNumberFormat="0" applyProtection="0">
      <alignment horizontal="left" vertical="center" indent="1"/>
    </xf>
    <xf numFmtId="0" fontId="15" fillId="22" borderId="15" applyNumberFormat="0" applyProtection="0">
      <alignment horizontal="left" vertical="top" indent="1"/>
    </xf>
    <xf numFmtId="0" fontId="15" fillId="10" borderId="15" applyNumberFormat="0" applyProtection="0">
      <alignment horizontal="left" vertical="center" indent="1"/>
    </xf>
    <xf numFmtId="0" fontId="15" fillId="10" borderId="15" applyNumberFormat="0" applyProtection="0">
      <alignment horizontal="left" vertical="top" indent="1"/>
    </xf>
    <xf numFmtId="0" fontId="15" fillId="23" borderId="15" applyNumberFormat="0" applyProtection="0">
      <alignment horizontal="left" vertical="center" indent="1"/>
    </xf>
    <xf numFmtId="0" fontId="15" fillId="23" borderId="15" applyNumberFormat="0" applyProtection="0">
      <alignment horizontal="left" vertical="top" indent="1"/>
    </xf>
    <xf numFmtId="0" fontId="15" fillId="21" borderId="15" applyNumberFormat="0" applyProtection="0">
      <alignment horizontal="left" vertical="center" indent="1"/>
    </xf>
    <xf numFmtId="0" fontId="15" fillId="21" borderId="15" applyNumberFormat="0" applyProtection="0">
      <alignment horizontal="left" vertical="top" indent="1"/>
    </xf>
    <xf numFmtId="0" fontId="15" fillId="24" borderId="17" applyNumberFormat="0">
      <protection locked="0"/>
    </xf>
    <xf numFmtId="4" fontId="19" fillId="25" borderId="15" applyNumberFormat="0" applyProtection="0">
      <alignment vertical="center"/>
    </xf>
    <xf numFmtId="4" fontId="22" fillId="25" borderId="15" applyNumberFormat="0" applyProtection="0">
      <alignment vertical="center"/>
    </xf>
    <xf numFmtId="4" fontId="19" fillId="25" borderId="15" applyNumberFormat="0" applyProtection="0">
      <alignment horizontal="left" vertical="center" indent="1"/>
    </xf>
    <xf numFmtId="0" fontId="19" fillId="25" borderId="15" applyNumberFormat="0" applyProtection="0">
      <alignment horizontal="left" vertical="top" indent="1"/>
    </xf>
    <xf numFmtId="4" fontId="19" fillId="21" borderId="15" applyNumberFormat="0" applyProtection="0">
      <alignment horizontal="right" vertical="center"/>
    </xf>
    <xf numFmtId="4" fontId="22" fillId="21" borderId="15" applyNumberFormat="0" applyProtection="0">
      <alignment horizontal="right" vertical="center"/>
    </xf>
    <xf numFmtId="4" fontId="19" fillId="10" borderId="15" applyNumberFormat="0" applyProtection="0">
      <alignment horizontal="left" vertical="center" indent="1"/>
    </xf>
    <xf numFmtId="0" fontId="19" fillId="10" borderId="15" applyNumberFormat="0" applyProtection="0">
      <alignment horizontal="left" vertical="top" indent="1"/>
    </xf>
    <xf numFmtId="4" fontId="23" fillId="26" borderId="0" applyNumberFormat="0" applyProtection="0">
      <alignment horizontal="left" vertical="center" indent="1"/>
    </xf>
    <xf numFmtId="4" fontId="24" fillId="21" borderId="15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33" fillId="8" borderId="13" applyNumberFormat="0" applyFont="0" applyAlignment="0" applyProtection="0"/>
    <xf numFmtId="4" fontId="34" fillId="22" borderId="0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19" fillId="10" borderId="0" applyNumberFormat="0" applyProtection="0">
      <alignment horizontal="left" vertical="center" indent="1"/>
    </xf>
    <xf numFmtId="0" fontId="33" fillId="22" borderId="15" applyNumberFormat="0" applyProtection="0">
      <alignment horizontal="left" vertical="center" indent="1"/>
    </xf>
    <xf numFmtId="0" fontId="33" fillId="22" borderId="15" applyNumberFormat="0" applyProtection="0">
      <alignment horizontal="left" vertical="top" indent="1"/>
    </xf>
    <xf numFmtId="0" fontId="33" fillId="10" borderId="15" applyNumberFormat="0" applyProtection="0">
      <alignment horizontal="left" vertical="center" indent="1"/>
    </xf>
    <xf numFmtId="0" fontId="33" fillId="10" borderId="15" applyNumberFormat="0" applyProtection="0">
      <alignment horizontal="left" vertical="top" indent="1"/>
    </xf>
    <xf numFmtId="0" fontId="33" fillId="23" borderId="15" applyNumberFormat="0" applyProtection="0">
      <alignment horizontal="left" vertical="center" indent="1"/>
    </xf>
    <xf numFmtId="0" fontId="33" fillId="23" borderId="15" applyNumberFormat="0" applyProtection="0">
      <alignment horizontal="left" vertical="top" indent="1"/>
    </xf>
    <xf numFmtId="0" fontId="33" fillId="21" borderId="15" applyNumberFormat="0" applyProtection="0">
      <alignment horizontal="left" vertical="center" indent="1"/>
    </xf>
    <xf numFmtId="0" fontId="33" fillId="21" borderId="15" applyNumberFormat="0" applyProtection="0">
      <alignment horizontal="left" vertical="top" indent="1"/>
    </xf>
    <xf numFmtId="0" fontId="33" fillId="24" borderId="17" applyNumberFormat="0">
      <protection locked="0"/>
    </xf>
    <xf numFmtId="4" fontId="35" fillId="26" borderId="0" applyNumberFormat="0" applyProtection="0">
      <alignment horizontal="left" vertical="center" indent="1"/>
    </xf>
    <xf numFmtId="164" fontId="33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17" fillId="10" borderId="0" xfId="22" applyNumberFormat="1">
      <alignment horizontal="left" vertical="center" indent="1"/>
    </xf>
    <xf numFmtId="0" fontId="19" fillId="10" borderId="15" xfId="53" applyNumberFormat="1">
      <alignment horizontal="left" vertical="center" indent="1"/>
    </xf>
    <xf numFmtId="165" fontId="19" fillId="21" borderId="15" xfId="51" applyNumberFormat="1">
      <alignment horizontal="right" vertical="center"/>
    </xf>
    <xf numFmtId="0" fontId="15" fillId="22" borderId="15" xfId="38" applyAlignment="1">
      <alignment horizontal="left" vertical="center" indent="2"/>
    </xf>
    <xf numFmtId="0" fontId="15" fillId="10" borderId="15" xfId="40" applyAlignment="1">
      <alignment horizontal="left" vertical="center" indent="3"/>
    </xf>
    <xf numFmtId="0" fontId="15" fillId="23" borderId="15" xfId="42" applyAlignment="1">
      <alignment horizontal="left" vertical="center" indent="4"/>
    </xf>
    <xf numFmtId="0" fontId="31" fillId="2" borderId="0" xfId="0" applyFont="1" applyFill="1"/>
    <xf numFmtId="0" fontId="32" fillId="2" borderId="0" xfId="0" applyFont="1" applyFill="1"/>
    <xf numFmtId="2" fontId="2" fillId="2" borderId="5" xfId="72" applyNumberFormat="1" applyFont="1" applyFill="1" applyBorder="1" applyAlignment="1">
      <alignment horizontal="right" vertical="center" wrapText="1"/>
    </xf>
    <xf numFmtId="2" fontId="2" fillId="2" borderId="5" xfId="0" applyNumberFormat="1" applyFont="1" applyFill="1" applyBorder="1" applyAlignment="1">
      <alignment horizontal="right" vertical="center" wrapText="1"/>
    </xf>
    <xf numFmtId="0" fontId="2" fillId="27" borderId="7" xfId="0" applyFont="1" applyFill="1" applyBorder="1" applyAlignment="1">
      <alignment horizontal="center" vertical="center" wrapText="1"/>
    </xf>
    <xf numFmtId="0" fontId="2" fillId="27" borderId="6" xfId="0" applyFont="1" applyFill="1" applyBorder="1" applyAlignment="1">
      <alignment horizontal="center" vertical="center" wrapText="1"/>
    </xf>
    <xf numFmtId="0" fontId="32" fillId="2" borderId="0" xfId="0" quotePrefix="1" applyFont="1" applyFill="1"/>
    <xf numFmtId="0" fontId="1" fillId="27" borderId="1" xfId="0" applyFont="1" applyFill="1" applyBorder="1" applyAlignment="1">
      <alignment horizontal="center" vertical="center"/>
    </xf>
    <xf numFmtId="0" fontId="1" fillId="27" borderId="2" xfId="0" applyFont="1" applyFill="1" applyBorder="1" applyAlignment="1">
      <alignment horizontal="center" vertical="center"/>
    </xf>
    <xf numFmtId="0" fontId="1" fillId="27" borderId="3" xfId="0" applyFont="1" applyFill="1" applyBorder="1" applyAlignment="1">
      <alignment horizontal="center" vertical="center"/>
    </xf>
    <xf numFmtId="0" fontId="5" fillId="27" borderId="4" xfId="0" applyFont="1" applyFill="1" applyBorder="1" applyAlignment="1">
      <alignment horizontal="center"/>
    </xf>
    <xf numFmtId="0" fontId="5" fillId="27" borderId="0" xfId="0" applyFont="1" applyFill="1" applyAlignment="1">
      <alignment horizontal="center"/>
    </xf>
    <xf numFmtId="0" fontId="5" fillId="27" borderId="5" xfId="0" applyFont="1" applyFill="1" applyBorder="1" applyAlignment="1">
      <alignment horizontal="center"/>
    </xf>
    <xf numFmtId="0" fontId="2" fillId="27" borderId="4" xfId="0" applyFont="1" applyFill="1" applyBorder="1" applyAlignment="1">
      <alignment horizontal="center" vertical="center" wrapText="1"/>
    </xf>
    <xf numFmtId="0" fontId="2" fillId="27" borderId="0" xfId="0" applyFont="1" applyFill="1" applyAlignment="1">
      <alignment horizontal="center" vertical="center" wrapText="1"/>
    </xf>
    <xf numFmtId="0" fontId="2" fillId="27" borderId="5" xfId="0" applyFont="1" applyFill="1" applyBorder="1" applyAlignment="1">
      <alignment horizontal="center" vertical="center" wrapText="1"/>
    </xf>
    <xf numFmtId="0" fontId="2" fillId="27" borderId="21" xfId="0" applyFont="1" applyFill="1" applyBorder="1" applyAlignment="1">
      <alignment horizontal="center" vertical="center" wrapText="1"/>
    </xf>
    <xf numFmtId="0" fontId="2" fillId="27" borderId="22" xfId="0" applyFont="1" applyFill="1" applyBorder="1" applyAlignment="1">
      <alignment horizontal="center" vertical="center" wrapText="1"/>
    </xf>
    <xf numFmtId="0" fontId="2" fillId="27" borderId="23" xfId="0" applyFont="1" applyFill="1" applyBorder="1" applyAlignment="1">
      <alignment horizontal="center" vertical="center" wrapText="1"/>
    </xf>
  </cellXfs>
  <cellStyles count="73"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 2" xfId="72"/>
    <cellStyle name="Neutral" xfId="8" builtinId="28" customBuiltin="1"/>
    <cellStyle name="Normal" xfId="0" builtinId="0" customBuiltin="1"/>
    <cellStyle name="Notas" xfId="15" builtinId="10" customBuiltin="1"/>
    <cellStyle name="Notas 2" xfId="58"/>
    <cellStyle name="Salida" xfId="10" builtinId="21" customBuiltin="1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ilterText 2" xfId="59"/>
    <cellStyle name="SAPBEXformats" xfId="35"/>
    <cellStyle name="SAPBEXheaderItem" xfId="36"/>
    <cellStyle name="SAPBEXheaderItem 2" xfId="60"/>
    <cellStyle name="SAPBEXheaderText" xfId="37"/>
    <cellStyle name="SAPBEXheaderText 2" xfId="61"/>
    <cellStyle name="SAPBEXHLevel0" xfId="38"/>
    <cellStyle name="SAPBEXHLevel0 2" xfId="62"/>
    <cellStyle name="SAPBEXHLevel0X" xfId="39"/>
    <cellStyle name="SAPBEXHLevel0X 2" xfId="63"/>
    <cellStyle name="SAPBEXHLevel1" xfId="40"/>
    <cellStyle name="SAPBEXHLevel1 2" xfId="64"/>
    <cellStyle name="SAPBEXHLevel1X" xfId="41"/>
    <cellStyle name="SAPBEXHLevel1X 2" xfId="65"/>
    <cellStyle name="SAPBEXHLevel2" xfId="42"/>
    <cellStyle name="SAPBEXHLevel2 2" xfId="66"/>
    <cellStyle name="SAPBEXHLevel2X" xfId="43"/>
    <cellStyle name="SAPBEXHLevel2X 2" xfId="67"/>
    <cellStyle name="SAPBEXHLevel3" xfId="44"/>
    <cellStyle name="SAPBEXHLevel3 2" xfId="68"/>
    <cellStyle name="SAPBEXHLevel3X" xfId="45"/>
    <cellStyle name="SAPBEXHLevel3X 2" xfId="69"/>
    <cellStyle name="SAPBEXinputData" xfId="46"/>
    <cellStyle name="SAPBEXinputData 2" xfId="70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title 2" xfId="71"/>
    <cellStyle name="SAPBEXundefined" xfId="56"/>
    <cellStyle name="Sheet Title" xfId="57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1101725</xdr:colOff>
      <xdr:row>0</xdr:row>
      <xdr:rowOff>0</xdr:rowOff>
    </xdr:to>
    <xdr:pic macro="[1]!DesignIconClicked">
      <xdr:nvPicPr>
        <xdr:cNvPr id="6" name="BExSB802ISG9TSYZ9XRLHU3X5WJ0" hidden="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775" y="0"/>
          <a:ext cx="1101725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3902075</xdr:colOff>
      <xdr:row>0</xdr:row>
      <xdr:rowOff>0</xdr:rowOff>
    </xdr:to>
    <xdr:pic macro="[1]!DesignIconClicked">
      <xdr:nvPicPr>
        <xdr:cNvPr id="4" name="BExMBXIKC03TI6ERA3N4HW3IU7NS" hidden="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02075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3616325</xdr:colOff>
      <xdr:row>12</xdr:row>
      <xdr:rowOff>92075</xdr:rowOff>
    </xdr:to>
    <xdr:pic macro="[1]!DesignIconClicked">
      <xdr:nvPicPr>
        <xdr:cNvPr id="3" name="BExQAJZN48JF9NRCF2JG0TQWLN5A" hidden="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524450" cy="2092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</sheetNames>
    <definedNames>
      <definedName name="BexGetCellData"/>
      <definedName name="DesignIconClicked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showGridLines="0" tabSelected="1" topLeftCell="A2" zoomScale="80" zoomScaleNormal="80" workbookViewId="0">
      <selection activeCell="A3" sqref="A3:K14"/>
    </sheetView>
  </sheetViews>
  <sheetFormatPr baseColWidth="10" defaultColWidth="11.42578125" defaultRowHeight="12.75" x14ac:dyDescent="0.2"/>
  <cols>
    <col min="1" max="1" width="58.7109375" style="1" customWidth="1"/>
    <col min="2" max="2" width="16.7109375" style="1" customWidth="1"/>
    <col min="3" max="3" width="19.5703125" style="1" customWidth="1"/>
    <col min="4" max="4" width="13.5703125" style="1" customWidth="1"/>
    <col min="5" max="5" width="15.5703125" style="1" customWidth="1"/>
    <col min="6" max="6" width="13.85546875" style="1" customWidth="1"/>
    <col min="7" max="7" width="18.28515625" style="1" customWidth="1"/>
    <col min="8" max="8" width="21.5703125" style="1" bestFit="1" customWidth="1"/>
    <col min="9" max="9" width="15.85546875" style="1" customWidth="1"/>
    <col min="10" max="10" width="16.7109375" style="1" customWidth="1"/>
    <col min="11" max="11" width="22.140625" style="1" bestFit="1" customWidth="1"/>
    <col min="12" max="16384" width="11.42578125" style="1"/>
  </cols>
  <sheetData>
    <row r="1" spans="1:11" s="16" customFormat="1" hidden="1" x14ac:dyDescent="0.2">
      <c r="A1" s="21" t="s">
        <v>15</v>
      </c>
      <c r="B1" s="21" t="s">
        <v>14</v>
      </c>
      <c r="C1" s="16" t="str">
        <f>MID(A1,5,4)</f>
        <v>2025</v>
      </c>
      <c r="D1" s="16" t="str">
        <f>MID(A1,1,3)</f>
        <v>001</v>
      </c>
      <c r="E1" s="16" t="str">
        <f>IF(VALUE(MID(A1,11,3))&gt;12,"012",MID(A1,11,3))</f>
        <v>003</v>
      </c>
      <c r="F1" s="16" t="str">
        <f>IF(D1="001","Enero",IF(D1="002","Febrero",IF(D1="003","Marzo",IF(D1="004","Abril",IF(D1="005","Mayo",IF(D1="006","Junio",IF(D1="007","Julio",IF(D1="008","Agosto",IF(D1="009","Septiembre",IF(D1="010","Octubre",IF(D1="011","Noviembre","Diciembre")))))))))))</f>
        <v>Enero</v>
      </c>
      <c r="G1" s="16" t="str">
        <f>IF(E1="001","Enero",IF(E1="002","Febrero",IF(E1="003","Marzo",IF(E1="004","Abril",IF(E1="005","Mayo",IF(E1="006","Junio",IF(E1="007","Julio",IF(E1="008","Agosto",IF(E1="009","Septiembre",IF(E1="010","Octubre",IF(E1="011","Noviembre","Diciembre")))))))))))</f>
        <v>Marzo</v>
      </c>
    </row>
    <row r="2" spans="1:11" s="15" customFormat="1" ht="13.5" thickBot="1" x14ac:dyDescent="0.25"/>
    <row r="3" spans="1:11" ht="15.75" x14ac:dyDescent="0.2">
      <c r="A3" s="22" t="s">
        <v>10</v>
      </c>
      <c r="B3" s="23"/>
      <c r="C3" s="23"/>
      <c r="D3" s="23"/>
      <c r="E3" s="23"/>
      <c r="F3" s="23"/>
      <c r="G3" s="23"/>
      <c r="H3" s="23"/>
      <c r="I3" s="23"/>
      <c r="J3" s="23"/>
      <c r="K3" s="24"/>
    </row>
    <row r="4" spans="1:11" ht="21" x14ac:dyDescent="0.35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7"/>
    </row>
    <row r="5" spans="1:11" ht="42.75" customHeight="1" thickBot="1" x14ac:dyDescent="0.25">
      <c r="A5" s="28" t="str">
        <f>CONCATENATE("Del ",1," de ", F1, " al ",DAY(EOMONTH(DATE(C1,E1,1),0))," de ",G1," del ",C1)</f>
        <v>Del 1 de Enero al 31 de Marzo del 2025</v>
      </c>
      <c r="B5" s="29"/>
      <c r="C5" s="29"/>
      <c r="D5" s="29"/>
      <c r="E5" s="29"/>
      <c r="F5" s="29"/>
      <c r="G5" s="29"/>
      <c r="H5" s="29"/>
      <c r="I5" s="29"/>
      <c r="J5" s="29"/>
      <c r="K5" s="30"/>
    </row>
    <row r="6" spans="1:11" ht="13.5" thickBot="1" x14ac:dyDescent="0.25">
      <c r="A6" s="31" t="s">
        <v>13</v>
      </c>
      <c r="B6" s="32"/>
      <c r="C6" s="32"/>
      <c r="D6" s="32"/>
      <c r="E6" s="32"/>
      <c r="F6" s="32"/>
      <c r="G6" s="32"/>
      <c r="H6" s="32"/>
      <c r="I6" s="32"/>
      <c r="J6" s="32"/>
      <c r="K6" s="33"/>
    </row>
    <row r="7" spans="1:11" ht="78.75" customHeight="1" thickBot="1" x14ac:dyDescent="0.25">
      <c r="A7" s="19" t="s">
        <v>1</v>
      </c>
      <c r="B7" s="20" t="s">
        <v>2</v>
      </c>
      <c r="C7" s="20" t="s">
        <v>3</v>
      </c>
      <c r="D7" s="20" t="s">
        <v>4</v>
      </c>
      <c r="E7" s="20" t="s">
        <v>5</v>
      </c>
      <c r="F7" s="20" t="s">
        <v>6</v>
      </c>
      <c r="G7" s="20" t="s">
        <v>7</v>
      </c>
      <c r="H7" s="20" t="s">
        <v>8</v>
      </c>
      <c r="I7" s="20" t="str">
        <f>CONCATENATE("Monto pagado de la inversión al ", DAY(EOMONTH(DATE(C1,E1,1),0))," de ",G1," del ",C1, " (k)")</f>
        <v>Monto pagado de la inversión al 31 de Marzo del 2025 (k)</v>
      </c>
      <c r="J7" s="20" t="str">
        <f>CONCATENATE("Monto pagado de la inversión actualizado al ", DAY(EOMONTH(DATE(C1,E1,1),0))," de ",G1," del ",C1, " (l)")</f>
        <v>Monto pagado de la inversión actualizado al 31 de Marzo del 2025 (l)</v>
      </c>
      <c r="K7" s="20" t="str">
        <f>CONCATENATE("Saldo pendiente por pagar de la inversión al ", DAY(EOMONTH(DATE(C1,E1,1),0))," de ",G1," del ",C1, " (m = g – l)")</f>
        <v>Saldo pendiente por pagar de la inversión al 31 de Marzo del 2025 (m = g – l)</v>
      </c>
    </row>
    <row r="8" spans="1:11" x14ac:dyDescent="0.2">
      <c r="A8" s="2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39.75" customHeight="1" x14ac:dyDescent="0.2">
      <c r="A9" s="5" t="s">
        <v>11</v>
      </c>
      <c r="B9" s="18" t="str">
        <f>IF(fuente1!B3=0,"N/A",fuente1!B3)</f>
        <v>N/A</v>
      </c>
      <c r="C9" s="18" t="str">
        <f>IF(fuente1!C3=0,"N/A",fuente1!C3)</f>
        <v>N/A</v>
      </c>
      <c r="D9" s="18" t="str">
        <f>IF(fuente1!D3=0,"N/A",fuente1!D3)</f>
        <v>N/A</v>
      </c>
      <c r="E9" s="18">
        <f>fuente1!E3</f>
        <v>0</v>
      </c>
      <c r="F9" s="18" t="str">
        <f>IF(fuente1!F3=0,"N/A",fuente1!F3)</f>
        <v>N/A</v>
      </c>
      <c r="G9" s="18">
        <f>fuente1!G3</f>
        <v>0</v>
      </c>
      <c r="H9" s="18">
        <f>fuente1!H3</f>
        <v>0</v>
      </c>
      <c r="I9" s="18">
        <f>fuente1!I3</f>
        <v>0</v>
      </c>
      <c r="J9" s="18">
        <f>fuente1!J3</f>
        <v>0</v>
      </c>
      <c r="K9" s="18">
        <f>fuente1!K3</f>
        <v>0</v>
      </c>
    </row>
    <row r="10" spans="1:11" x14ac:dyDescent="0.2">
      <c r="A10" s="6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">
      <c r="A11" s="5" t="s">
        <v>12</v>
      </c>
      <c r="B11" s="18" t="str">
        <f>IF(fuente1!B8=0,"N/A",fuente1!B8)</f>
        <v>N/A</v>
      </c>
      <c r="C11" s="18" t="str">
        <f>IF(fuente1!C8=0,"N/A",fuente1!C8)</f>
        <v>N/A</v>
      </c>
      <c r="D11" s="18" t="str">
        <f>IF(fuente1!D8=0,"N/A",fuente1!D8)</f>
        <v>N/A</v>
      </c>
      <c r="E11" s="18">
        <f>fuente1!E8</f>
        <v>0</v>
      </c>
      <c r="F11" s="18" t="str">
        <f>IF(fuente1!F8=0,"N/A",fuente1!F8)</f>
        <v>N/A</v>
      </c>
      <c r="G11" s="17">
        <f>fuente1!G8</f>
        <v>0</v>
      </c>
      <c r="H11" s="17">
        <f>fuente1!H8</f>
        <v>0</v>
      </c>
      <c r="I11" s="17">
        <f>fuente1!I8</f>
        <v>0</v>
      </c>
      <c r="J11" s="17">
        <f>fuente1!J8</f>
        <v>0</v>
      </c>
      <c r="K11" s="17">
        <f>fuente1!K8</f>
        <v>0</v>
      </c>
    </row>
    <row r="12" spans="1:11" x14ac:dyDescent="0.2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8.5" customHeight="1" x14ac:dyDescent="0.2">
      <c r="A13" s="5" t="s">
        <v>9</v>
      </c>
      <c r="B13" s="18" t="str">
        <f>IF(fuente1!B13=0,"N/A",fuente1!B13)</f>
        <v>N/A</v>
      </c>
      <c r="C13" s="18" t="str">
        <f>IF(fuente1!C13=0,"N/A",fuente1!C13)</f>
        <v>N/A</v>
      </c>
      <c r="D13" s="18" t="str">
        <f>IF(fuente1!D13=0,"N/A",fuente1!D13)</f>
        <v>N/A</v>
      </c>
      <c r="E13" s="18">
        <f>fuente1!E13</f>
        <v>0</v>
      </c>
      <c r="F13" s="18" t="str">
        <f>IF(fuente1!F13=0,"N/A",fuente1!F13)</f>
        <v>N/A</v>
      </c>
      <c r="G13" s="18">
        <f>fuente1!G13</f>
        <v>0</v>
      </c>
      <c r="H13" s="18">
        <f>fuente1!H13</f>
        <v>0</v>
      </c>
      <c r="I13" s="18">
        <f>fuente1!I13</f>
        <v>0</v>
      </c>
      <c r="J13" s="18">
        <f>fuente1!J13</f>
        <v>0</v>
      </c>
      <c r="K13" s="18">
        <f>fuente1!K13</f>
        <v>0</v>
      </c>
    </row>
    <row r="14" spans="1:11" ht="13.5" thickBot="1" x14ac:dyDescent="0.2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</row>
  </sheetData>
  <mergeCells count="4">
    <mergeCell ref="A3:K3"/>
    <mergeCell ref="A4:K4"/>
    <mergeCell ref="A5:K5"/>
    <mergeCell ref="A6:K6"/>
  </mergeCells>
  <pageMargins left="0.7" right="0.7" top="0.75" bottom="0.75" header="0.3" footer="0.3"/>
  <pageSetup scale="5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80" zoomScaleNormal="80" workbookViewId="0">
      <selection activeCell="K1" sqref="K1"/>
    </sheetView>
  </sheetViews>
  <sheetFormatPr baseColWidth="10" defaultRowHeight="12.75" x14ac:dyDescent="0.2"/>
  <cols>
    <col min="1" max="1" width="61.7109375" bestFit="1" customWidth="1"/>
    <col min="2" max="2" width="22.42578125" bestFit="1" customWidth="1"/>
    <col min="3" max="3" width="42.85546875" bestFit="1" customWidth="1"/>
    <col min="4" max="4" width="24.85546875" bestFit="1" customWidth="1"/>
    <col min="5" max="5" width="32.28515625" bestFit="1" customWidth="1"/>
    <col min="6" max="6" width="18.42578125" bestFit="1" customWidth="1"/>
    <col min="7" max="7" width="55.5703125" bestFit="1" customWidth="1"/>
    <col min="8" max="8" width="56.5703125" bestFit="1" customWidth="1"/>
    <col min="9" max="9" width="39.28515625" bestFit="1" customWidth="1"/>
    <col min="10" max="10" width="49.42578125" bestFit="1" customWidth="1"/>
    <col min="11" max="11" width="54.5703125" bestFit="1" customWidth="1"/>
  </cols>
  <sheetData>
    <row r="1" spans="1:11" x14ac:dyDescent="0.2">
      <c r="A1" s="9"/>
      <c r="B1" s="10" t="str">
        <f>[1]!BexGetCellData("00O2TQ2O5Z7DPRVXKQBNJU662","","DP_1")</f>
        <v>Fecha del Contrato (d)</v>
      </c>
      <c r="C1" s="10" t="str">
        <f>[1]!BexGetCellData("00O2TQ2O5Z7DPRVXKQBNJUCHM","","DP_1")</f>
        <v>Fecha de inicio de operación del proyecto (e)</v>
      </c>
      <c r="D1" s="10" t="str">
        <f>[1]!BexGetCellData("00O2TQ2O5Z7DPRVXKQBNJUIT6","","DP_1")</f>
        <v>Fecha de vencimiento (f)</v>
      </c>
      <c r="E1" s="10" t="str">
        <f>[1]!BexGetCellData("00O2TQ2O5Z7DPRVY5FDD5UN7R","","DP_1")</f>
        <v>Monto de la inversión pactado (g)</v>
      </c>
      <c r="F1" s="10" t="str">
        <f>[1]!BexGetCellData("00O2TQ2O5Z7DPRVY5FDD5UTJB","","DP_1")</f>
        <v>Plazo pactado (h)</v>
      </c>
      <c r="G1" s="10" t="str">
        <f>[1]!BexGetCellData("00O2TQ2O5Z7DPRVY5FDD5UZUV","","DP_1")</f>
        <v>Monto promedio mensual del pago de la contraprestación (i)</v>
      </c>
      <c r="H1" s="10" t="str">
        <f>[1]!BexGetCellData("00O2TQ2O5Z7DPRVY7U41JWBNV","","DP_1")</f>
        <v>Monto prom. mensual del pago de la contrap. del pago inve(j)</v>
      </c>
      <c r="I1" s="10" t="str">
        <f>[1]!BexGetCellData("00O2TQ2O5Z7DPRW4O8D9I8DNQ","","DP_1")</f>
        <v>Monto pagado de la inversión (Actual) (k)</v>
      </c>
      <c r="J1" s="10" t="str">
        <f>[1]!BexGetCellData("00O2TQ2O5Z7DPRW4WWW30XA2S","","DP_1")</f>
        <v>Monto pagado de la inversión actualizado (Actual) (l)</v>
      </c>
      <c r="K1" s="10" t="str">
        <f>[1]!BexGetCellData("00O2TQ2O5Z7DPRW5TUV31KJOZ","","DP_1")</f>
        <v>Saldo pendiente por pagar de la invers. (Actual) (m = g – l)</v>
      </c>
    </row>
    <row r="2" spans="1:11" x14ac:dyDescent="0.2">
      <c r="A2" s="12" t="str">
        <f>[1]!BexGetCellData("","00O2TQ2O5Z7DPRVWOC8QXK3TB","DP_1")</f>
        <v>Denominación de las Obligaciones Diferentes de Financiamient</v>
      </c>
      <c r="B2" s="11">
        <f>[1]!BexGetCellData("00O2TQ2O5Z7DPRVXKQBNJU662","00O2TQ2O5Z7DPRVWOC8QXK3TB","DP_1")</f>
        <v>0</v>
      </c>
      <c r="C2" s="11">
        <f>[1]!BexGetCellData("00O2TQ2O5Z7DPRVXKQBNJUCHM","00O2TQ2O5Z7DPRVWOC8QXK3TB","DP_1")</f>
        <v>0</v>
      </c>
      <c r="D2" s="11">
        <f>[1]!BexGetCellData("00O2TQ2O5Z7DPRVXKQBNJUIT6","00O2TQ2O5Z7DPRVWOC8QXK3TB","DP_1")</f>
        <v>0</v>
      </c>
      <c r="E2" s="11">
        <f>[1]!BexGetCellData("00O2TQ2O5Z7DPRVY5FDD5UN7R","00O2TQ2O5Z7DPRVWOC8QXK3TB","DP_1")</f>
        <v>0</v>
      </c>
      <c r="F2" s="11">
        <f>[1]!BexGetCellData("00O2TQ2O5Z7DPRVY5FDD5UTJB","00O2TQ2O5Z7DPRVWOC8QXK3TB","DP_1")</f>
        <v>0</v>
      </c>
      <c r="G2" s="11">
        <f>[1]!BexGetCellData("00O2TQ2O5Z7DPRVY5FDD5UZUV","00O2TQ2O5Z7DPRVWOC8QXK3TB","DP_1")</f>
        <v>0</v>
      </c>
      <c r="H2" s="11">
        <f>[1]!BexGetCellData("00O2TQ2O5Z7DPRVY7U41JWBNV","00O2TQ2O5Z7DPRVWOC8QXK3TB","DP_1")</f>
        <v>0</v>
      </c>
      <c r="I2" s="11">
        <f>[1]!BexGetCellData("00O2TQ2O5Z7DPRW4O8D9I8DNQ","00O2TQ2O5Z7DPRVWOC8QXK3TB","DP_1")</f>
        <v>0</v>
      </c>
      <c r="J2" s="11">
        <f>[1]!BexGetCellData("00O2TQ2O5Z7DPRW4WWW30XA2S","00O2TQ2O5Z7DPRVWOC8QXK3TB","DP_1")</f>
        <v>0</v>
      </c>
      <c r="K2" s="11">
        <f>[1]!BexGetCellData("00O2TQ2O5Z7DPRW5TUV31KJOZ","00O2TQ2O5Z7DPRVWOC8QXK3TB","DP_1")</f>
        <v>0</v>
      </c>
    </row>
    <row r="3" spans="1:11" x14ac:dyDescent="0.2">
      <c r="A3" s="13" t="str">
        <f>[1]!BexGetCellData("","00O2TQ2O5Z7DPRVWOC8QXKA4V","DP_1")</f>
        <v>A. Asociaciones Público Privadas (APP’s) (A=a+b+c+d)</v>
      </c>
      <c r="B3" s="11">
        <f>[1]!BexGetCellData("00O2TQ2O5Z7DPRVXKQBNJU662","00O2TQ2O5Z7DPRVWOC8QXKA4V","DP_1")</f>
        <v>0</v>
      </c>
      <c r="C3" s="11">
        <f>[1]!BexGetCellData("00O2TQ2O5Z7DPRVXKQBNJUCHM","00O2TQ2O5Z7DPRVWOC8QXKA4V","DP_1")</f>
        <v>0</v>
      </c>
      <c r="D3" s="11">
        <f>[1]!BexGetCellData("00O2TQ2O5Z7DPRVXKQBNJUIT6","00O2TQ2O5Z7DPRVWOC8QXKA4V","DP_1")</f>
        <v>0</v>
      </c>
      <c r="E3" s="11">
        <f>[1]!BexGetCellData("00O2TQ2O5Z7DPRVY5FDD5UN7R","00O2TQ2O5Z7DPRVWOC8QXKA4V","DP_1")</f>
        <v>0</v>
      </c>
      <c r="F3" s="11">
        <f>[1]!BexGetCellData("00O2TQ2O5Z7DPRVY5FDD5UTJB","00O2TQ2O5Z7DPRVWOC8QXKA4V","DP_1")</f>
        <v>0</v>
      </c>
      <c r="G3" s="11">
        <f>[1]!BexGetCellData("00O2TQ2O5Z7DPRVY5FDD5UZUV","00O2TQ2O5Z7DPRVWOC8QXKA4V","DP_1")</f>
        <v>0</v>
      </c>
      <c r="H3" s="11">
        <f>[1]!BexGetCellData("00O2TQ2O5Z7DPRVY7U41JWBNV","00O2TQ2O5Z7DPRVWOC8QXKA4V","DP_1")</f>
        <v>0</v>
      </c>
      <c r="I3" s="11">
        <f>[1]!BexGetCellData("00O2TQ2O5Z7DPRW4O8D9I8DNQ","00O2TQ2O5Z7DPRVWOC8QXKA4V","DP_1")</f>
        <v>0</v>
      </c>
      <c r="J3" s="11">
        <f>[1]!BexGetCellData("00O2TQ2O5Z7DPRW4WWW30XA2S","00O2TQ2O5Z7DPRVWOC8QXKA4V","DP_1")</f>
        <v>0</v>
      </c>
      <c r="K3" s="11">
        <f>[1]!BexGetCellData("00O2TQ2O5Z7DPRW5TUV31KJOZ","00O2TQ2O5Z7DPRVWOC8QXKA4V","DP_1")</f>
        <v>0</v>
      </c>
    </row>
    <row r="4" spans="1:11" x14ac:dyDescent="0.2">
      <c r="A4" s="14" t="str">
        <f>[1]!BexGetCellData("","00O2TQ2O5Z7DPRVWOC8QXKGGF","DP_1")</f>
        <v>a) APP 1</v>
      </c>
      <c r="B4" s="11">
        <f>[1]!BexGetCellData("00O2TQ2O5Z7DPRVXKQBNJU662","00O2TQ2O5Z7DPRVWOC8QXKGGF","DP_1")</f>
        <v>0</v>
      </c>
      <c r="C4" s="11">
        <f>[1]!BexGetCellData("00O2TQ2O5Z7DPRVXKQBNJUCHM","00O2TQ2O5Z7DPRVWOC8QXKGGF","DP_1")</f>
        <v>0</v>
      </c>
      <c r="D4" s="11">
        <f>[1]!BexGetCellData("00O2TQ2O5Z7DPRVXKQBNJUIT6","00O2TQ2O5Z7DPRVWOC8QXKGGF","DP_1")</f>
        <v>0</v>
      </c>
      <c r="E4" s="11">
        <f>[1]!BexGetCellData("00O2TQ2O5Z7DPRVY5FDD5UN7R","00O2TQ2O5Z7DPRVWOC8QXKGGF","DP_1")</f>
        <v>0</v>
      </c>
      <c r="F4" s="11">
        <f>[1]!BexGetCellData("00O2TQ2O5Z7DPRVY5FDD5UTJB","00O2TQ2O5Z7DPRVWOC8QXKGGF","DP_1")</f>
        <v>0</v>
      </c>
      <c r="G4" s="11">
        <f>[1]!BexGetCellData("00O2TQ2O5Z7DPRVY5FDD5UZUV","00O2TQ2O5Z7DPRVWOC8QXKGGF","DP_1")</f>
        <v>0</v>
      </c>
      <c r="H4" s="11">
        <f>[1]!BexGetCellData("00O2TQ2O5Z7DPRVY7U41JWBNV","00O2TQ2O5Z7DPRVWOC8QXKGGF","DP_1")</f>
        <v>0</v>
      </c>
      <c r="I4" s="11">
        <f>[1]!BexGetCellData("00O2TQ2O5Z7DPRW4O8D9I8DNQ","00O2TQ2O5Z7DPRVWOC8QXKGGF","DP_1")</f>
        <v>0</v>
      </c>
      <c r="J4" s="11">
        <f>[1]!BexGetCellData("00O2TQ2O5Z7DPRW4WWW30XA2S","00O2TQ2O5Z7DPRVWOC8QXKGGF","DP_1")</f>
        <v>0</v>
      </c>
      <c r="K4" s="11">
        <f>[1]!BexGetCellData("00O2TQ2O5Z7DPRW5TUV31KJOZ","00O2TQ2O5Z7DPRVWOC8QXKGGF","DP_1")</f>
        <v>0</v>
      </c>
    </row>
    <row r="5" spans="1:11" x14ac:dyDescent="0.2">
      <c r="A5" s="14" t="str">
        <f>[1]!BexGetCellData("","00O2TQ2O5Z7DPRVWOC8QXKMRZ","DP_1")</f>
        <v>b) APP 2</v>
      </c>
      <c r="B5" s="11">
        <f>[1]!BexGetCellData("00O2TQ2O5Z7DPRVXKQBNJU662","00O2TQ2O5Z7DPRVWOC8QXKMRZ","DP_1")</f>
        <v>0</v>
      </c>
      <c r="C5" s="11">
        <f>[1]!BexGetCellData("00O2TQ2O5Z7DPRVXKQBNJUCHM","00O2TQ2O5Z7DPRVWOC8QXKMRZ","DP_1")</f>
        <v>0</v>
      </c>
      <c r="D5" s="11">
        <f>[1]!BexGetCellData("00O2TQ2O5Z7DPRVXKQBNJUIT6","00O2TQ2O5Z7DPRVWOC8QXKMRZ","DP_1")</f>
        <v>0</v>
      </c>
      <c r="E5" s="11">
        <f>[1]!BexGetCellData("00O2TQ2O5Z7DPRVY5FDD5UN7R","00O2TQ2O5Z7DPRVWOC8QXKMRZ","DP_1")</f>
        <v>0</v>
      </c>
      <c r="F5" s="11">
        <f>[1]!BexGetCellData("00O2TQ2O5Z7DPRVY5FDD5UTJB","00O2TQ2O5Z7DPRVWOC8QXKMRZ","DP_1")</f>
        <v>0</v>
      </c>
      <c r="G5" s="11">
        <f>[1]!BexGetCellData("00O2TQ2O5Z7DPRVY5FDD5UZUV","00O2TQ2O5Z7DPRVWOC8QXKMRZ","DP_1")</f>
        <v>0</v>
      </c>
      <c r="H5" s="11">
        <f>[1]!BexGetCellData("00O2TQ2O5Z7DPRVY7U41JWBNV","00O2TQ2O5Z7DPRVWOC8QXKMRZ","DP_1")</f>
        <v>0</v>
      </c>
      <c r="I5" s="11">
        <f>[1]!BexGetCellData("00O2TQ2O5Z7DPRW4O8D9I8DNQ","00O2TQ2O5Z7DPRVWOC8QXKMRZ","DP_1")</f>
        <v>0</v>
      </c>
      <c r="J5" s="11">
        <f>[1]!BexGetCellData("00O2TQ2O5Z7DPRW4WWW30XA2S","00O2TQ2O5Z7DPRVWOC8QXKMRZ","DP_1")</f>
        <v>0</v>
      </c>
      <c r="K5" s="11">
        <f>[1]!BexGetCellData("00O2TQ2O5Z7DPRW5TUV31KJOZ","00O2TQ2O5Z7DPRVWOC8QXKMRZ","DP_1")</f>
        <v>0</v>
      </c>
    </row>
    <row r="6" spans="1:11" x14ac:dyDescent="0.2">
      <c r="A6" s="14" t="str">
        <f>[1]!BexGetCellData("","00O2TQ2O5Z7DPRVWOC8QXKT3J","DP_1")</f>
        <v>c) APP 3</v>
      </c>
      <c r="B6" s="11">
        <f>[1]!BexGetCellData("00O2TQ2O5Z7DPRVXKQBNJU662","00O2TQ2O5Z7DPRVWOC8QXKT3J","DP_1")</f>
        <v>0</v>
      </c>
      <c r="C6" s="11">
        <f>[1]!BexGetCellData("00O2TQ2O5Z7DPRVXKQBNJUCHM","00O2TQ2O5Z7DPRVWOC8QXKT3J","DP_1")</f>
        <v>0</v>
      </c>
      <c r="D6" s="11">
        <f>[1]!BexGetCellData("00O2TQ2O5Z7DPRVXKQBNJUIT6","00O2TQ2O5Z7DPRVWOC8QXKT3J","DP_1")</f>
        <v>0</v>
      </c>
      <c r="E6" s="11">
        <f>[1]!BexGetCellData("00O2TQ2O5Z7DPRVY5FDD5UN7R","00O2TQ2O5Z7DPRVWOC8QXKT3J","DP_1")</f>
        <v>0</v>
      </c>
      <c r="F6" s="11">
        <f>[1]!BexGetCellData("00O2TQ2O5Z7DPRVY5FDD5UTJB","00O2TQ2O5Z7DPRVWOC8QXKT3J","DP_1")</f>
        <v>0</v>
      </c>
      <c r="G6" s="11">
        <f>[1]!BexGetCellData("00O2TQ2O5Z7DPRVY5FDD5UZUV","00O2TQ2O5Z7DPRVWOC8QXKT3J","DP_1")</f>
        <v>0</v>
      </c>
      <c r="H6" s="11">
        <f>[1]!BexGetCellData("00O2TQ2O5Z7DPRVY7U41JWBNV","00O2TQ2O5Z7DPRVWOC8QXKT3J","DP_1")</f>
        <v>0</v>
      </c>
      <c r="I6" s="11">
        <f>[1]!BexGetCellData("00O2TQ2O5Z7DPRW4O8D9I8DNQ","00O2TQ2O5Z7DPRVWOC8QXKT3J","DP_1")</f>
        <v>0</v>
      </c>
      <c r="J6" s="11">
        <f>[1]!BexGetCellData("00O2TQ2O5Z7DPRW4WWW30XA2S","00O2TQ2O5Z7DPRVWOC8QXKT3J","DP_1")</f>
        <v>0</v>
      </c>
      <c r="K6" s="11">
        <f>[1]!BexGetCellData("00O2TQ2O5Z7DPRW5TUV31KJOZ","00O2TQ2O5Z7DPRVWOC8QXKT3J","DP_1")</f>
        <v>0</v>
      </c>
    </row>
    <row r="7" spans="1:11" x14ac:dyDescent="0.2">
      <c r="A7" s="14" t="str">
        <f>[1]!BexGetCellData("","00O2TQ2O5Z7DPRVX650CJDZTC","DP_1")</f>
        <v>d) APP XX</v>
      </c>
      <c r="B7" s="11">
        <f>[1]!BexGetCellData("00O2TQ2O5Z7DPRVXKQBNJU662","00O2TQ2O5Z7DPRVX650CJDZTC","DP_1")</f>
        <v>0</v>
      </c>
      <c r="C7" s="11">
        <f>[1]!BexGetCellData("00O2TQ2O5Z7DPRVXKQBNJUCHM","00O2TQ2O5Z7DPRVX650CJDZTC","DP_1")</f>
        <v>0</v>
      </c>
      <c r="D7" s="11">
        <f>[1]!BexGetCellData("00O2TQ2O5Z7DPRVXKQBNJUIT6","00O2TQ2O5Z7DPRVX650CJDZTC","DP_1")</f>
        <v>0</v>
      </c>
      <c r="E7" s="11">
        <f>[1]!BexGetCellData("00O2TQ2O5Z7DPRVY5FDD5UN7R","00O2TQ2O5Z7DPRVX650CJDZTC","DP_1")</f>
        <v>0</v>
      </c>
      <c r="F7" s="11">
        <f>[1]!BexGetCellData("00O2TQ2O5Z7DPRVY5FDD5UTJB","00O2TQ2O5Z7DPRVX650CJDZTC","DP_1")</f>
        <v>0</v>
      </c>
      <c r="G7" s="11">
        <f>[1]!BexGetCellData("00O2TQ2O5Z7DPRVY5FDD5UZUV","00O2TQ2O5Z7DPRVX650CJDZTC","DP_1")</f>
        <v>0</v>
      </c>
      <c r="H7" s="11">
        <f>[1]!BexGetCellData("00O2TQ2O5Z7DPRVY7U41JWBNV","00O2TQ2O5Z7DPRVX650CJDZTC","DP_1")</f>
        <v>0</v>
      </c>
      <c r="I7" s="11">
        <f>[1]!BexGetCellData("00O2TQ2O5Z7DPRW4O8D9I8DNQ","00O2TQ2O5Z7DPRVX650CJDZTC","DP_1")</f>
        <v>0</v>
      </c>
      <c r="J7" s="11">
        <f>[1]!BexGetCellData("00O2TQ2O5Z7DPRW4WWW30XA2S","00O2TQ2O5Z7DPRVX650CJDZTC","DP_1")</f>
        <v>0</v>
      </c>
      <c r="K7" s="11">
        <f>[1]!BexGetCellData("00O2TQ2O5Z7DPRW5TUV31KJOZ","00O2TQ2O5Z7DPRVX650CJDZTC","DP_1")</f>
        <v>0</v>
      </c>
    </row>
    <row r="8" spans="1:11" x14ac:dyDescent="0.2">
      <c r="A8" s="13" t="str">
        <f>[1]!BexGetCellData("","00O2TQ2O5Z7DPRVX6YM5NGL1S","DP_1")</f>
        <v>B. Otros Instrumentos (B=a+b+c+d)</v>
      </c>
      <c r="B8" s="11">
        <f>[1]!BexGetCellData("00O2TQ2O5Z7DPRVXKQBNJU662","00O2TQ2O5Z7DPRVX6YM5NGL1S","DP_1")</f>
        <v>0</v>
      </c>
      <c r="C8" s="11">
        <f>[1]!BexGetCellData("00O2TQ2O5Z7DPRVXKQBNJUCHM","00O2TQ2O5Z7DPRVX6YM5NGL1S","DP_1")</f>
        <v>0</v>
      </c>
      <c r="D8" s="11">
        <f>[1]!BexGetCellData("00O2TQ2O5Z7DPRVXKQBNJUIT6","00O2TQ2O5Z7DPRVX6YM5NGL1S","DP_1")</f>
        <v>0</v>
      </c>
      <c r="E8" s="11">
        <f>[1]!BexGetCellData("00O2TQ2O5Z7DPRVY5FDD5UN7R","00O2TQ2O5Z7DPRVX6YM5NGL1S","DP_1")</f>
        <v>0</v>
      </c>
      <c r="F8" s="11">
        <f>[1]!BexGetCellData("00O2TQ2O5Z7DPRVY5FDD5UTJB","00O2TQ2O5Z7DPRVX6YM5NGL1S","DP_1")</f>
        <v>0</v>
      </c>
      <c r="G8" s="11">
        <f>[1]!BexGetCellData("00O2TQ2O5Z7DPRVY5FDD5UZUV","00O2TQ2O5Z7DPRVX6YM5NGL1S","DP_1")</f>
        <v>0</v>
      </c>
      <c r="H8" s="11">
        <f>[1]!BexGetCellData("00O2TQ2O5Z7DPRVY7U41JWBNV","00O2TQ2O5Z7DPRVX6YM5NGL1S","DP_1")</f>
        <v>0</v>
      </c>
      <c r="I8" s="11">
        <f>[1]!BexGetCellData("00O2TQ2O5Z7DPRW4O8D9I8DNQ","00O2TQ2O5Z7DPRVX6YM5NGL1S","DP_1")</f>
        <v>0</v>
      </c>
      <c r="J8" s="11">
        <f>[1]!BexGetCellData("00O2TQ2O5Z7DPRW4WWW30XA2S","00O2TQ2O5Z7DPRVX6YM5NGL1S","DP_1")</f>
        <v>0</v>
      </c>
      <c r="K8" s="11">
        <f>[1]!BexGetCellData("00O2TQ2O5Z7DPRW5TUV31KJOZ","00O2TQ2O5Z7DPRVX6YM5NGL1S","DP_1")</f>
        <v>0</v>
      </c>
    </row>
    <row r="9" spans="1:11" x14ac:dyDescent="0.2">
      <c r="A9" s="14" t="str">
        <f>[1]!BexGetCellData("","00O2TQ2O5Z7DPRVXBDTAMX2MY","DP_1")</f>
        <v>a) Otro Instrumento 1</v>
      </c>
      <c r="B9" s="11">
        <f>[1]!BexGetCellData("00O2TQ2O5Z7DPRVXKQBNJU662","00O2TQ2O5Z7DPRVXBDTAMX2MY","DP_1")</f>
        <v>0</v>
      </c>
      <c r="C9" s="11">
        <f>[1]!BexGetCellData("00O2TQ2O5Z7DPRVXKQBNJUCHM","00O2TQ2O5Z7DPRVXBDTAMX2MY","DP_1")</f>
        <v>0</v>
      </c>
      <c r="D9" s="11">
        <f>[1]!BexGetCellData("00O2TQ2O5Z7DPRVXKQBNJUIT6","00O2TQ2O5Z7DPRVXBDTAMX2MY","DP_1")</f>
        <v>0</v>
      </c>
      <c r="E9" s="11">
        <f>[1]!BexGetCellData("00O2TQ2O5Z7DPRVY5FDD5UN7R","00O2TQ2O5Z7DPRVXBDTAMX2MY","DP_1")</f>
        <v>0</v>
      </c>
      <c r="F9" s="11">
        <f>[1]!BexGetCellData("00O2TQ2O5Z7DPRVY5FDD5UTJB","00O2TQ2O5Z7DPRVXBDTAMX2MY","DP_1")</f>
        <v>0</v>
      </c>
      <c r="G9" s="11">
        <f>[1]!BexGetCellData("00O2TQ2O5Z7DPRVY5FDD5UZUV","00O2TQ2O5Z7DPRVXBDTAMX2MY","DP_1")</f>
        <v>0</v>
      </c>
      <c r="H9" s="11">
        <f>[1]!BexGetCellData("00O2TQ2O5Z7DPRVY7U41JWBNV","00O2TQ2O5Z7DPRVXBDTAMX2MY","DP_1")</f>
        <v>0</v>
      </c>
      <c r="I9" s="11">
        <f>[1]!BexGetCellData("00O2TQ2O5Z7DPRW4O8D9I8DNQ","00O2TQ2O5Z7DPRVXBDTAMX2MY","DP_1")</f>
        <v>0</v>
      </c>
      <c r="J9" s="11">
        <f>[1]!BexGetCellData("00O2TQ2O5Z7DPRW4WWW30XA2S","00O2TQ2O5Z7DPRVXBDTAMX2MY","DP_1")</f>
        <v>0</v>
      </c>
      <c r="K9" s="11">
        <f>[1]!BexGetCellData("00O2TQ2O5Z7DPRW5TUV31KJOZ","00O2TQ2O5Z7DPRVXBDTAMX2MY","DP_1")</f>
        <v>0</v>
      </c>
    </row>
    <row r="10" spans="1:11" x14ac:dyDescent="0.2">
      <c r="A10" s="14" t="str">
        <f>[1]!BexGetCellData("","00O2TQ2O5Z7DPRVXBDTAMX8YI","DP_1")</f>
        <v>a) Otro Instrumento 2</v>
      </c>
      <c r="B10" s="11">
        <f>[1]!BexGetCellData("00O2TQ2O5Z7DPRVXKQBNJU662","00O2TQ2O5Z7DPRVXBDTAMX8YI","DP_1")</f>
        <v>0</v>
      </c>
      <c r="C10" s="11">
        <f>[1]!BexGetCellData("00O2TQ2O5Z7DPRVXKQBNJUCHM","00O2TQ2O5Z7DPRVXBDTAMX8YI","DP_1")</f>
        <v>0</v>
      </c>
      <c r="D10" s="11">
        <f>[1]!BexGetCellData("00O2TQ2O5Z7DPRVXKQBNJUIT6","00O2TQ2O5Z7DPRVXBDTAMX8YI","DP_1")</f>
        <v>0</v>
      </c>
      <c r="E10" s="11">
        <f>[1]!BexGetCellData("00O2TQ2O5Z7DPRVY5FDD5UN7R","00O2TQ2O5Z7DPRVXBDTAMX8YI","DP_1")</f>
        <v>0</v>
      </c>
      <c r="F10" s="11">
        <f>[1]!BexGetCellData("00O2TQ2O5Z7DPRVY5FDD5UTJB","00O2TQ2O5Z7DPRVXBDTAMX8YI","DP_1")</f>
        <v>0</v>
      </c>
      <c r="G10" s="11">
        <f>[1]!BexGetCellData("00O2TQ2O5Z7DPRVY5FDD5UZUV","00O2TQ2O5Z7DPRVXBDTAMX8YI","DP_1")</f>
        <v>0</v>
      </c>
      <c r="H10" s="11">
        <f>[1]!BexGetCellData("00O2TQ2O5Z7DPRVY7U41JWBNV","00O2TQ2O5Z7DPRVXBDTAMX8YI","DP_1")</f>
        <v>0</v>
      </c>
      <c r="I10" s="11">
        <f>[1]!BexGetCellData("00O2TQ2O5Z7DPRW4O8D9I8DNQ","00O2TQ2O5Z7DPRVXBDTAMX8YI","DP_1")</f>
        <v>0</v>
      </c>
      <c r="J10" s="11">
        <f>[1]!BexGetCellData("00O2TQ2O5Z7DPRW4WWW30XA2S","00O2TQ2O5Z7DPRVXBDTAMX8YI","DP_1")</f>
        <v>0</v>
      </c>
      <c r="K10" s="11">
        <f>[1]!BexGetCellData("00O2TQ2O5Z7DPRW5TUV31KJOZ","00O2TQ2O5Z7DPRVXBDTAMX8YI","DP_1")</f>
        <v>0</v>
      </c>
    </row>
    <row r="11" spans="1:11" x14ac:dyDescent="0.2">
      <c r="A11" s="14" t="str">
        <f>[1]!BexGetCellData("","00O2TQ2O5Z7DPRVXBDTAMXFA2","DP_1")</f>
        <v>a) Otro Instrumento 3</v>
      </c>
      <c r="B11" s="11">
        <f>[1]!BexGetCellData("00O2TQ2O5Z7DPRVXKQBNJU662","00O2TQ2O5Z7DPRVXBDTAMXFA2","DP_1")</f>
        <v>0</v>
      </c>
      <c r="C11" s="11">
        <f>[1]!BexGetCellData("00O2TQ2O5Z7DPRVXKQBNJUCHM","00O2TQ2O5Z7DPRVXBDTAMXFA2","DP_1")</f>
        <v>0</v>
      </c>
      <c r="D11" s="11">
        <f>[1]!BexGetCellData("00O2TQ2O5Z7DPRVXKQBNJUIT6","00O2TQ2O5Z7DPRVXBDTAMXFA2","DP_1")</f>
        <v>0</v>
      </c>
      <c r="E11" s="11">
        <f>[1]!BexGetCellData("00O2TQ2O5Z7DPRVY5FDD5UN7R","00O2TQ2O5Z7DPRVXBDTAMXFA2","DP_1")</f>
        <v>0</v>
      </c>
      <c r="F11" s="11">
        <f>[1]!BexGetCellData("00O2TQ2O5Z7DPRVY5FDD5UTJB","00O2TQ2O5Z7DPRVXBDTAMXFA2","DP_1")</f>
        <v>0</v>
      </c>
      <c r="G11" s="11">
        <f>[1]!BexGetCellData("00O2TQ2O5Z7DPRVY5FDD5UZUV","00O2TQ2O5Z7DPRVXBDTAMXFA2","DP_1")</f>
        <v>0</v>
      </c>
      <c r="H11" s="11">
        <f>[1]!BexGetCellData("00O2TQ2O5Z7DPRVY7U41JWBNV","00O2TQ2O5Z7DPRVXBDTAMXFA2","DP_1")</f>
        <v>0</v>
      </c>
      <c r="I11" s="11">
        <f>[1]!BexGetCellData("00O2TQ2O5Z7DPRW4O8D9I8DNQ","00O2TQ2O5Z7DPRVXBDTAMXFA2","DP_1")</f>
        <v>0</v>
      </c>
      <c r="J11" s="11">
        <f>[1]!BexGetCellData("00O2TQ2O5Z7DPRW4WWW30XA2S","00O2TQ2O5Z7DPRVXBDTAMXFA2","DP_1")</f>
        <v>0</v>
      </c>
      <c r="K11" s="11">
        <f>[1]!BexGetCellData("00O2TQ2O5Z7DPRW5TUV31KJOZ","00O2TQ2O5Z7DPRVXBDTAMXFA2","DP_1")</f>
        <v>0</v>
      </c>
    </row>
    <row r="12" spans="1:11" x14ac:dyDescent="0.2">
      <c r="A12" s="14" t="str">
        <f>[1]!BexGetCellData("","00O2TQ2O5Z7DPRVX8RH3LQK5U","DP_1")</f>
        <v>a) Otro Instrumento XX</v>
      </c>
      <c r="B12" s="11">
        <f>[1]!BexGetCellData("00O2TQ2O5Z7DPRVXKQBNJU662","00O2TQ2O5Z7DPRVX8RH3LQK5U","DP_1")</f>
        <v>0</v>
      </c>
      <c r="C12" s="11">
        <f>[1]!BexGetCellData("00O2TQ2O5Z7DPRVXKQBNJUCHM","00O2TQ2O5Z7DPRVX8RH3LQK5U","DP_1")</f>
        <v>0</v>
      </c>
      <c r="D12" s="11">
        <f>[1]!BexGetCellData("00O2TQ2O5Z7DPRVXKQBNJUIT6","00O2TQ2O5Z7DPRVX8RH3LQK5U","DP_1")</f>
        <v>0</v>
      </c>
      <c r="E12" s="11">
        <f>[1]!BexGetCellData("00O2TQ2O5Z7DPRVY5FDD5UN7R","00O2TQ2O5Z7DPRVX8RH3LQK5U","DP_1")</f>
        <v>0</v>
      </c>
      <c r="F12" s="11">
        <f>[1]!BexGetCellData("00O2TQ2O5Z7DPRVY5FDD5UTJB","00O2TQ2O5Z7DPRVX8RH3LQK5U","DP_1")</f>
        <v>0</v>
      </c>
      <c r="G12" s="11">
        <f>[1]!BexGetCellData("00O2TQ2O5Z7DPRVY5FDD5UZUV","00O2TQ2O5Z7DPRVX8RH3LQK5U","DP_1")</f>
        <v>0</v>
      </c>
      <c r="H12" s="11">
        <f>[1]!BexGetCellData("00O2TQ2O5Z7DPRVY7U41JWBNV","00O2TQ2O5Z7DPRVX8RH3LQK5U","DP_1")</f>
        <v>0</v>
      </c>
      <c r="I12" s="11">
        <f>[1]!BexGetCellData("00O2TQ2O5Z7DPRW4O8D9I8DNQ","00O2TQ2O5Z7DPRVX8RH3LQK5U","DP_1")</f>
        <v>0</v>
      </c>
      <c r="J12" s="11">
        <f>[1]!BexGetCellData("00O2TQ2O5Z7DPRW4WWW30XA2S","00O2TQ2O5Z7DPRVX8RH3LQK5U","DP_1")</f>
        <v>0</v>
      </c>
      <c r="K12" s="11">
        <f>[1]!BexGetCellData("00O2TQ2O5Z7DPRW5TUV31KJOZ","00O2TQ2O5Z7DPRVX8RH3LQK5U","DP_1")</f>
        <v>0</v>
      </c>
    </row>
    <row r="13" spans="1:11" x14ac:dyDescent="0.2">
      <c r="A13" s="13" t="str">
        <f>[1]!BexGetCellData("","00O2TQ2O5Z7DPRVX7JZOAUJRK","DP_1")</f>
        <v>C. Total de Obligaciones Diferentes de Financiamiento(C=A+B)</v>
      </c>
      <c r="B13" s="11">
        <f>[1]!BexGetCellData("00O2TQ2O5Z7DPRVXKQBNJU662","00O2TQ2O5Z7DPRVX7JZOAUJRK","DP_1")</f>
        <v>0</v>
      </c>
      <c r="C13" s="11">
        <f>[1]!BexGetCellData("00O2TQ2O5Z7DPRVXKQBNJUCHM","00O2TQ2O5Z7DPRVX7JZOAUJRK","DP_1")</f>
        <v>0</v>
      </c>
      <c r="D13" s="11">
        <f>[1]!BexGetCellData("00O2TQ2O5Z7DPRVXKQBNJUIT6","00O2TQ2O5Z7DPRVX7JZOAUJRK","DP_1")</f>
        <v>0</v>
      </c>
      <c r="E13" s="11">
        <f>[1]!BexGetCellData("00O2TQ2O5Z7DPRVY5FDD5UN7R","00O2TQ2O5Z7DPRVX7JZOAUJRK","DP_1")</f>
        <v>0</v>
      </c>
      <c r="F13" s="11">
        <f>[1]!BexGetCellData("00O2TQ2O5Z7DPRVY5FDD5UTJB","00O2TQ2O5Z7DPRVX7JZOAUJRK","DP_1")</f>
        <v>0</v>
      </c>
      <c r="G13" s="11">
        <f>[1]!BexGetCellData("00O2TQ2O5Z7DPRVY5FDD5UZUV","00O2TQ2O5Z7DPRVX7JZOAUJRK","DP_1")</f>
        <v>0</v>
      </c>
      <c r="H13" s="11">
        <f>[1]!BexGetCellData("00O2TQ2O5Z7DPRVY7U41JWBNV","00O2TQ2O5Z7DPRVX7JZOAUJRK","DP_1")</f>
        <v>0</v>
      </c>
      <c r="I13" s="11">
        <f>[1]!BexGetCellData("00O2TQ2O5Z7DPRW4O8D9I8DNQ","00O2TQ2O5Z7DPRVX7JZOAUJRK","DP_1")</f>
        <v>0</v>
      </c>
      <c r="J13" s="11">
        <f>[1]!BexGetCellData("00O2TQ2O5Z7DPRW4WWW30XA2S","00O2TQ2O5Z7DPRVX7JZOAUJRK","DP_1")</f>
        <v>0</v>
      </c>
      <c r="K13" s="11">
        <f>[1]!BexGetCellData("00O2TQ2O5Z7DPRW5TUV31KJOZ","00O2TQ2O5Z7DPRVX7JZOAUJRK","DP_1")</f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J M P 6 V P 7 x + O n p 6 9 P X p 2 9 f I M / 7 o 3 T s + V 5 V S / y 9 H i Z l f / o X 9 8 W 0 y q d 5 e m X k 7 K 4 G K e z 4 n y c P s 3 T Z 8 W S 8 C y y R Z E v 2 y q t 9 + 4 9 v u v D e f z s 1 Z c v 3 p y + e P r 7 a + + / / 9 m L Z 1 8 e P d j f 2 R n v j e / h 3 5 1 P 7 z + + G 2 / 2 + M 3 v / / T 4 z f H L V 1 / + 5 N n T 0 1 e E + e t X v / / r 3 7 v z 4 Y v j L 0 6 P n r 7 8 / W k w / C u N 7 y e + O n 3 9 h k Z 0 9 g X 9 9 e r 3 / v 1 / 7 + e v f 3 / + 4 + z L J 9 9 5 8 c X R z s 6 X e 2 9 + Y u / L + z / 1 4 O n L V z / 5 3 T f P P 7 1 / 8 n t 9 + X s d P 7 6 r L b j l m 9 / 7 T X r 3 6 P H r r 7 4 4 f v L 8 F L + e v f 7 9 X 7 9 5 9 d X J m 6 9 e n R 7 9 3 t T a / / v x 8 e 9 9 9 h q f 8 s / H L 7 9 8 f f a G u t o h x O T 3 x y f f P v 7 J 5 7 / / q Y C V P 7 Q P / g O / v P j y 6 e n v L 0 j w 5 1 9 9 8 R V / / v L 5 6 U + e a g t C 6 P X R V z R c + Y 1 x f f n q 9 Q v B 9 s 2 r N 7 / / 8 5 9 8 T j 0 / v m v / e P z t V 7 / P 7 3 9 8 8 u b s J 3 k c 3 z 4 7 F f h K b / x K V D 1 9 8 y W D + P 3 f / D 4 v j 3 4 v e p 1 / o b + p g 0 1 E k w a P Q e R X R / w 3 f q G / T 5 + / + e r s 6 a 4 A l T / 2 u H + G r L / R u / o b v a W / e S / a v + R N n x B P T 8 + e g s L 8 g B 7 8 w e O T L 4 m T X r w 6 k k / N X / j 4 z f H Z i 9 e / / + / 1 + z z D + 5 + f v X 7 z E s I i v + D v 4 z d v X p 0 J Z Y R Y v / / r 0 + e n J + B l 7 z N A P D O f g b A 8 a T z H l r j P n h 9 / D t j u D 0 N r 8 4 3 / p x L f f O X 9 9 Z j + f f P 7 K y + R o L i / 5 J v X n e / M 3 + Z b J b P + p Q Q + f n 5 6 / I y Q f v 3 S / + v k 2 z x P L 7 8 8 w U + h + a Z Z 1 x a A / f n e U Y p n h / 6 / l + 4 x L v T Z 4 z f f / s 4 b 7 f 7 z f f z y h m f v N X 7 9 4 v j 3 l r + A u / v j 8 R d n L 7 z P 7 R 8 g N L 8 H g t O o T u W P s 9 P X w J I J j d 8 e v y a 6 c k + / 9 5 v X 3 3 7 2 X H / 9 4 q n 9 9 f n n 8 u u r 1 y Q Q J 6 e v X / / + X 9 D 0 8 d D N X N t P v j j 9 4 s n p q 2 4 7 6 u o V k Z I R e H p K P P X 8 9 6 d 3 A k 5 B E + I W 4 S / 3 B + l b X x 3 d R j d 9 e X L w E 7 / 3 d 3 7 v b 7 / 6 B n T T 7 / P / d t 0 E v L 2 / b q O n 5 B f V I Z b D f x 6 q n q M 9 o Z 3 3 y f + / V Z E n G Q O q a P d H q u i 2 q u g u / 0 u d i J e F z 6 m X 0 / f S S 6 w o 4 g 1 / r 3 t v n p A 8 c A N p R 8 M / e p o v q w W 5 k N P i H / 1 b l 3 A v y 6 w R F 5 M + q p Z 5 k z 4 t z v O a f E v 6 d d Z x N x U c 4 M T 0 2 b f P n j 4 9 f a G U 4 1 k 6 e k 2 T a H 4 n X / n V q W i l p 6 / O n j 9 / / Y Y Y / e i U 6 O D + e v z t 4 9 d P T 5 8 d f / X 8 z d M v T 7 4 S T n k J J x O / P j l + f f o U 1 H 7 z / M v P v w w + s S r S f n L y 5 R c v z 5 6 G r 6 m u v d u h 9 8 8 K + Y / 3 f 7 J P / u N x e t x U R E 8 l 9 s t / 9 O 8 h 2 p O j / 7 I u L r M Z z c X W 8 c u X / 8 k f 9 G c 3 d + i 3 z 7 J P J p 9 M P 5 n d i R J + 7 z 0 J v 4 l N t M X P i 4 n 5 / P N n / Y n J 7 q R E + H Q 3 S u l 7 3 w y l m S M i l H 7 + / 1 d K f / H q p / q U n g i l 9 6 K U 3 v 8 R p b 8 W p d / c + 0 6 f 0 l O h 9 L 0 o p e / / i N L v R + n f + 9 P 7 O y f f e f p T b 0 7 6 l J 4 J p X / v 3 z t K 6 k 9 / R O r 3 J f X v 8 8 X 9 F 5 8 / 3 3 3 d J / W T c f p l W 1 c N Z c u a t l 4 v k A U j q / l k s 6 1 8 8 M 1 M w c 8 f W / l 7 P 3 n 6 5 v i L 3 3 v v i 9 8 n a i s x B f 4 M D B j O g w 8 k u 8 8 I P z 8 4 X 8 h + 8 P u c 3 Y 7 s c S v 6 8 E d k / 1 p k f 3 Z s 6 H k D 2 a M m d X f n R 2 R / T 7 I f v P r 2 v e c / 8 X v d / + p 2 Z I / b 1 9 3 3 j U B / R P c H 3 / m p L 4 + / + s 6 r 3 6 t P 9 5 N x + q Z q s 9 I u P d 0 i L 1 B t n X x 2 / M m T q O n d / V k O U / + / M z u R J a / 4 7 P x e P / H k x X e + + v T T i D J 6 l k / n G d G / T E + q Z V t n J B R b A y 7 P R q l 4 1 q c 7 v v / 5 Q N e T b 3 8 x T N e 0 W B b E 7 / i t W u W 1 T Z O V 6 a q u r v M p 6 J 1 / j X T M z 2 N 6 n 7 3 5 d A O 9 L 2 n 1 v t C 1 7 K 3 z O G W 9 9 M u P K I u G v 8 / 9 Z 0 + f 3 v / q x Y N X f c p + U Y G U n N g l Z r 7 M 6 4 Z Z e J V N 2 2 x G N L 6 I 0 3 h j 4 u X n M Y 3 f f C e S R H 9 Z Z j + o H E n n c Z J u z L D 8 P C b p T 3 0 V S Y w L 2 5 K S X e Q z 0 r / k 7 z V r d k J I 8 2 Y X h q G n b P R W d d 6 0 q p q 3 i j j x N + Z c f l 4 S / 8 F X + 7 v f + e 6 T F x u J P 7 6 B 8 m P 3 O Z T L 1 k 9 / j X T L z 0 P q f 3 f / y 4 O n D 8 8 O n r 7 4 i U H q Z x d Q J j 3 F v X U 8 b W k + a D n o b Z z W G 3 M s P y 9 p / d 3 v f v f e z u 9 9 v B f J H m 6 m d c a k L n 7 A W t 3 S v Y z T f W O S 5 e c j 3 e + / + e o n 7 + 3 + X t / 5 M r L o 8 z o r i a a r f D m D q 5 e n q 6 r m W a i D S R h 7 V F + k n 6 U X 6 X / y B / 2 p a Z z + m 7 M t / 9 + g / 1 3 + 9 + R L x v 3 Z 8 Q l + H L 9 5 h R 8 n p 0 S + V 6 9 + 7 9 + f f z l 9 / u a r s 6 e 7 m 0 J j 0 0 T b 7 m 2 K K k 2 T x y + + + u L 3 f 3 1 y / P z 0 i K j p / u D P X 7 4 6 P T n a k 4 / 5 9 8 e n X 7 w k M p 2 9 B n 4 v n 5 / + 5 O l z x v S r L 7 7 i X 5 4 f f / 7 5 K + r 2 8 V 3 5 7 f G L 1 1 8 9 4 c E 8 e 3 7 8 5 v f X i X t 8 1 / t L v n n d + c 7 8 b b 6 l W b R Q X v / + T 8 8 Y 5 u 9 1 9 h Q v 4 A f R 1 R D q J o r 5 m Y + b K O Z 7 2 T + P K f b p f b v s d Q P F A s 3 7 8 5 d i / n L d L X m M X e K f 9 x T 7 4 t V P 3 U i x w M r 8 v K c Y L / v f k s c 4 k v 1 5 T 7 F b 2 c o f S S V r f m 9 R 7 E d S + U 1 T z I 8 I f x 5 T z F t 6 u 0 k q / f z 9 z 2 O K C Y 8 d / D 5 n N 1 L s R z z 2 3 t 7 F j z z Y 9 9 R j P / I u v q 4 e 4 3 W x n 8 c U E x 7 b + + L 3 u Z l i P 4 r E 3 z M S / x H F 3 p f H f u T B f t 3 c x Q 9 V 8 / + / l m L v E 4 n / P I 8 r l W K f f / 7 s 1 h T 7 e c 5 j v / f B q 2 / f e / 4 T v 9 f 9 r 2 6 k 2 I 9 8 / v f 2 x 3 4 k l U y x 2 6 + M / M h W v i / F f q T H 3 l 8 q H 3 y 1 v / u d 7 z 5 5 8 f N b K m + v + X 9 E s f f P 9 v z I V r 6 f V P 4 o P / a + k f i P b O X 7 6 7 E f 2 c q v F 4 n / K N t z 2 5 W R H 9 n K 9 7 W V P 6 K Y T 7 F 7 b 6 x u u l E q f 5 7 r s a + h + X + k x 2 6 t x 3 6 0 l u R R 7 D Z 5 f k O x T z / d + x H F b k e x H + m x 9 9 T 8 P / L 5 3 9 + 7 + F E O 9 v 3 i y h 9 J p V D s / X O w P 8 9 5 7 D 1 W 3 3 6 U H / M p d r s V 3 h 9 F S e + Z u 3 g / D / b / r x R 7 n y j p R x 7 s 1 / Q u f r 7 b y t v H l T / y Y N + X Y j / y L r 6 u V P 4 8 z / a 8 j z / 2 I 6 l 8 X 3 / s R 7 b y P S n 2 I 5 / / 6 3 q w J 9 / + 4 k c U u 5 U e + 5 F U + t 7 F s 2 N L h R t t 5 Y + 8 i 9 v m Y H / k X b y 3 P / a j S J y p 8 D 4 Z x R 9 l e 9 6 T Y j / S / F 9 T 8 / 8 8 1 2 P v Q 7 E f + W P v a S u / u / / d 7 3 7 3 3 s 7 v f b z 3 + u c z x b 7 G 6 t v P c 3 / s a 0 j l z 3 P N / z X 8 s R / p s d v n L n 6 k x 7 5 e J P 7 z 3 O f / G t m e n + d 6 7 D 3 W K 3 + U t V b v 4 v f 5 4 v 6 L z 5 / v W t 3 0 I x 6 7 l V Q G t v J H F L u F P 3 a r 9 c o f e R f v q 8 d + 5 F 2 8 b 5 T 0 I 6 l 8 T w / 2 R 1 L 5 v h T 7 k X f x 3 j 7 / j z K K n q 3 c + + L 3 u Z l i P 5 L K 9 6 X Y j / J j 7 + v z / 0 g q P T 1 2 m 6 z 1 j 3 I X X 5 f H 3 n z H U v f n I 8 X e I 9 v z I + / i v X 3 + H 6 2 J v 6 c e + + 7 + l w d P H 5 4 d P H 3 x E z + f K f Y + u Y s f 6 b H 3 j J J + Z C u / b p T 0 I w / 2 t t 7 F j / S Y U O z 2 G c U f 8 d h 7 8 9 i P / D H P V j 4 7 t n n V H 2 W t b 6 D Y g + / 8 1 J f H X 3 3 n 1 e 9 1 C 4 r 9 S I + 9 H 8 V + l B 9 7 7 7 j y R 1 L 5 v n H l j 3 j s P T X / / y 8 j 8 f e n 2 H v 5 / D / K X b y n B / u j u N K T y t u t j P y I x 9 6 P Y j + y l e + b H / s R x d 7 b V v 5 I j 3 1 N z f 8 j f + y 2 U v m j F V 7 f H 7 v N y s i P e O z 9 4 8 o f 5 S 7 e L 6 7 8 E c X e W 4 + p V H 7 6 q b W r P x 8 p 9 h 5 x 5 Y / 8 s f f W / D + K k l j S b p + D / R G P v S / F f u T z v 6 + t / B H F 3 t c f + 5 E e e 9 9 s z 4 9 4 7 H 0 p 9 i M P 1 p f K N / e + c y P F f h S J v 6 8 H + / M k E r / L / z 5 9 d f a c U X r 5 6 u W b s 9 P X Q s m X r 7 5 8 e f p K / s b L + u w S F A D 5 y e P n X 5 3 i p b v d x h t e 3 t v 9 k J f 3 P u T l e x / w 8 r 0 P G f P + B 7 3 8 I Q T b 9 w n G n C a / v R 8 Q n 3 B f E 8 j u j k + D o 9 / 7 6 8 H 4 A F L s 7 g S k 2 P 1 6 C H w A C + 3 u 7 H 8 D C N z / E A Q + / Z C X H 4 R M E F G r 3 z l 4 8 J 2 v N 6 q D D 0 H s Y Y D Y 1 0 J g N x S T r w f j Q 3 h j d w N v 3 B b G 3 g d o m d 0 P U c t 7 H y 7 b + z s f D u P + N w D j Y Q j j / Q h B L / t U P L o 3 T s + W 5 1 W 9 y N P j Z V b + o 3 9 9 W 0 y r d J a n X 0 7 K 4 i K b F t U y b 9 K n x X l e 5 8 u W f q W v n h X L b D k t s s X X Q 7 6 j 7 m N C + n t / + 9 X X g h 2 w 1 9 c k b s B l X w f G L v 6 / c Y z P T x 8 c n 5 w e H 3 8 9 2 L e g 3 9 d S c o A d W N G f + s l X z 3 / / L 1 7 u f A 0 z A F i B u v i p Z 1 / 8 / g b c 7 / 8 T O / f u f z 2 Y v m k 5 O n 7 6 k 9 / 5 f V 5 8 + R N f n X 3 5 9 a D 5 t u b D o Y X G Z / / u z v 2 7 e + w N f h 1 g v r U 5 2 v n 0 7 s 4 e A d s 9 S H d 3 H 9 3 7 9 N H u w d e D G p i h H 7 L o 7 3 a c c o 9 E 6 e 6 9 R z S w + 1 9 v V L u B s N E 0 n v 3 k 2 e n v 8 + r r S V f H y u 4 J i r s P 0 9 3 7 j 3 Y f P I J / / n W g d r z T 3 T H B f D A e E w v y b 8 N A 7 9 p g 5 y e P X 0 k f / M t P v j j + 4 u i n T l + 8 O X t 6 / J R e x 5 9 o Q l G V u G 3 8 2 + O f f H n 8 6 j U F T y / p I / 3 1 8 e u z z 1 8 c 0 X o S / 3 z 8 5 c s 3 R 6 e U o c D P x 8 + / / O 7 R 5 6 d f U M o R v + H P 3 / / 0 9 3 7 j P u K / H n / 7 7 P N v w + r g J z 7 h M P H L 7 7 7 x W + I P / f D 3 f 3 7 6 4 g j h h f c n v / t G X t V f + X N q 5 f / 5 + N u v f h / T i n + z j d x f j 3 9 S W / y k + Q R W w P 7 x + N u n z 1 / + / s c / e X z G s e M X r z / / / V 9 w q H n 2 5 Z P v v P j i a I c U 0 / G r U + I W / Y B H f f L F S 2 t X I 4 T f O f v 9 n 5 2 9 P q F Z u p n 0 Z x t J / + S N R 3 q S h f t s O w L q C 7 v s 3 e / M g L a + J x R z s 0 H t 7 2 l 7 + 5 H O h J s o S 6 d b z M n e z 8 W k G O p u n J S 7 / O + 3 j 1 8 8 R a 6 D r Y P + 8 f j 1 m + M 3 9 O M N Z T d + / 5 / 4 6 v T V 7 w M E v b 8 e n 7 1 4 + d W b L 7 5 8 e n o E v W 3 / k H z E 8 7 P X j P 3 J V 6 9 + r 5 8 6 e k E J C P 7 l 8 e t X T w E W 1 N 3 e o f + R w t K P H h O 2 Z z + J d 1 5 / 9 Z I S K 6 9 f / / 5 f 0 D / H n 5 9 a Y K + / + o I z I L / / q y + / + x q c E n 7 g v j / 5 8 v l X X 7 w I m 5 j P H n 9 F V P 7 9 j 0 / e n P 3 k K b 8 H y P 5 n 2 h A f v / j 9 T 7 5 N j P f 7 f / l C e i A K d D / y 2 9 C b 3 T b 8 E b V 5 / e b V V y f 2 p V 2 0 C T / y 2 / B L Y R u B 8 / r b N I l P v 6 T U E u k t 0 O f N M d O l 8 / G x k i v 8 m K g s r Q F z 9 / c 3 j D L s P o Y N 5 b 2 9 o f f e P P / 0 / s n v 9 e X v d a z v 2 Y a m v 9 d n T 3 / / s x d P T 3 9 v J M 9 6 n 5 l W l I L D h 8 / O f m 8 Q s v + h w c K 9 u W s 7 7 E L b i 0 E L P n w M m m C y X n z O U c C L 0 + 9 a l j h 7 Q R b l 7 C n / + v r F l 2 8 o v / b m 9 2 G R P S Z a / j 4 0 b a / O 4 N z 6 f 6 I P 5 u W 7 r 0 5 J S l 6 T 3 i B G / u o 5 / f z i + P f + / R k L + Y X / / n 3 M 3 7 8 P v y E N y X Y 9 e 4 Z + X v 0 E S 4 N I W 8 T 7 U z H k H 7 8 / G e z v 2 t b 8 1 + / / R g 3 L 2 Y t n x A N P A m / U f v b 4 8 9 M X X 7 0 4 Y 0 s 7 6 G P b N o 8 p j f i c x P G L s z f p u 6 Z 4 t C z K z z 5 q 6 3 X + E T p i O T v 7 k j W Z / f 3 x a 2 i a s + M n z 0 9 P v n z x 5 v j s x S l p H P v r 7 y / q J g L t z e / 9 + x M D n Z 6 8 w f u / P 1 v 3 1 5 F m d 6 P w 7 7 5 6 / e r 3 f / 1 7 M 8 8 T Q X / y 7 C l / + q b z w Z v f / 4 w 0 G j w P a Y 6 / i A u y R X 4 E 6 p 0 + P 4 X o / P 5 k I f i z x 4 F z Q m 2 N o / H 7 6 E v 8 G V m z U / P C 2 X K W v w M 9 5 J f H P 5 m V 6 x 5 s + Z D a h B B j H b w 6 J f 5 + 9 f s f v 3 5 9 + s W T 5 7 / P 5 m 6 e n L 4 7 n s 2 K 5 S j 9 y b x u y B n 9 7 A F F 4 O O 9 8 T 3 6 d 2 e U n q z L d l 3 n n y 3 z d V t n 5 S h 9 u S a / d f p 7 5 d d v q r f 5 8 r O H e 5 9 m n + 7 t H E w n 5 / c P J t n k 6 2 B 6 8 p x w 3 Y z m t F q M m 2 w 1 n h T j v B 1 n 5 E h f / y C v x x l Q H 9 M Y z t p 8 8 S Z / 1 5 6 W + Y L c 6 P f C g u X b z P d m N J 6 + / P 1 3 3 w v 2 6 e 9 N 0 n C L 2 a Y h f P X g p 3 Y O f u / d 3 + v l z r d / n 9 / n 0 0 9 / 6 s 3 v / f z 0 q 9 / 7 / u / 1 n f f q 8 P W 3 T 0 / f b O 7 r p j D k v f p 7 e g o v 6 / d / / e 3 j l z c P 8 f W T g 5 2 9 s 9 e f P 3 z z + v f 5 q Y e / 9 6 v n 3 / 7 q 3 u 9 9 / 7 v f 2 X m v L l 9 B E 2 / u 6 3 d 7 8 r v t P s I / 7 w X 4 6 d n r l 8 + P f 5 / f H / r 5 7 I S U / / M 3 p 6 8 2 M y Z r l / c A / e z L V 1 8 c v / l m Y U J T / P 6 q K m 4 Q o 1 9 Y t o e / x 7 t F m V 6 q s H + 0 O 9 7 5 K M 2 X 0 4 o E 6 e K z j 9 b t + f b u p x / 9 H r / w o j 3 8 j R M 0 f 5 3 X R V Y W P 8 g 9 8 U o J x L J 5 R I r 2 s 4 / m b b t 6 d P f u 1 d X V + O r e u K o v K J D b 2 b 3 7 e 3 / x / P V 0 n i + y 7 W L Z t B T N k i Y 2 b 8 1 u f u s j Q S B N g c K b 6 1 W O v 0 8 q B t X i s 7 v m Q 9 P o 7 C n + E j + R G 8 g H 5 m s e v 3 k H Q + E 2 w a c y 3 r u x A e P r 9 2 K l 4 6 / e f P n s b L M g v u 8 8 n x y / h L V 8 b 5 h 3 f Y t k j J 5 Y s c 0 m b c 9 0 9 b N g 0 v b e i 5 w / M m n / n z R p X 3 7 x 5 t 7 v f e / B 7 3 X 6 E z 9 x 8 v L 3 + q k X z 3 c P z k 5 f f o q c 5 X t 0 + P 9 q k / b F k 9 / 7 7 P c 6 2 b n 3 5 u z T 0 1 f H 9 1 7 s f / u 7 9 8 6 + e v D i 9 X t 1 e R u T d g y T d v w j k / b / K 5 P 2 k x m h M i n z D S a N I h c O b H 5 / l w 6 7 y b 6 R K v u R e Y u a t 8 9 f U V S / a / r 4 h u y a A f o e B P z 5 a t A + r 4 v Z e 3 X / s 2 n J 3 h y / + v x U w v 2 B L n Y / t I v 3 M J Y / c f z i J 5 4 d v 7 6 / 8 x P 3 3 z z 4 9 k / c / / L 1 w + + 8 e f F 7 7 / 9 e r s N b d H g L Y 3 m + x k L T + 4 3 j v W z i T x x / 5 6 d e 7 B 9 8 5 9 n D F 6 9 O n u 1 9 5 / O d N z / x 3 e c v 7 h + / V 5 e 3 t o m / 1 + + G h Z / 3 g C w W a z P o 3 / u 9 I L 7 + 8 h W l i S i 3 d I O I v B / U b 5 + R S / H q 5 N u / z 8 8 m a D a 1 l E q n V O f p N 2 P E X x z / 5 N n n x z f q 8 v f E + J s 0 O W C A r 5 4 f f 5 P o P X 1 1 R l n P p 1 9 + 9 4 V k 4 l / 8 5 D e C K V a E n m N V S L L 8 b 7 5 6 d U o Z / S + e f F N O H M 3 7 K W n 4 k 9 P f / / c 6 / X 2 + U Q 4 7 e X 7 2 E m s 9 v / d m o M + + e v 7 8 9 d l P n X 4 t 2 D f Y z a 8 F + / j p d 7 5 6 D Y k 4 o y h V l i y / A T r T n 2 8 o T f 1 1 / J s o t 3 3 5 + 9 N q w + / / l F z k N 6 e / / 4 u v w B C 3 c s T f c x J 5 d e j k y y 9 k c Y g W M c S e m U + + k b H Y l T w s r D y n 1 P z 7 g 7 2 r v 0 Z c w L s 2 f f / 6 5 2 K N 4 Y 3 B k l H D k q r / N 6 2 W H D / H m u v T V 8 e f / / 6 E A P 3 y 5 U s a H q 2 i c E c 8 X f y L r M f e A I y k m S i J x W h a y / z i + O T V l x 4 s R v I W Q O j P E 0 y H G c 3 X R + c L W k W z Y F 5 / f T g q P L / / d 7 9 8 9 X s 9 + f L L 3 + t r D M p Q 5 r t P o J 7 p q x d f H x 2 D x u / / k l x i + u P p 1 8 D n z b d P 4 R K + 9 3 u v 3 / w + z 0 9 / / 6 9 e I s v 5 + 0 M F + s P Y e a 9 h v C E H 6 z V p / w 8 E 8 + O w d F / / 5 a + + / s s v v v z 9 v / v q 2 B e X 2 1 L R z m B n 6 L d 9 n 9 U i f e C E 5 A O 4 2 y J z 5 j P S 0 e t P 7 9 3 7 d H / n q z f 7 n z / 4 8 s n e 5 / d / 6 v d 5 + c X L L x 9 8 9 V 7 A X 5 I F I z v 2 Y V O s Q P i N r 0 M t U v D w j 1 + f v f i c m J d i K J X G r w H r q 9 e n J L 1 v a H H 5 p 0 7 J J f q S 9 O Z t F d T d U B c D E t k x N j 1 Y g 4 Y i f 3 y 3 + + l j G T s C u N j y u v e t t n z z + 7 w 8 P f q J d V 5 f m 2 / 5 k 8 e 8 5 s / z c E Q z 6 P 2 F Z p + f H v 0 / l X S + + d v t A A A = < / A p p l i c a t i o n > 
</file>

<file path=customXml/itemProps1.xml><?xml version="1.0" encoding="utf-8"?>
<ds:datastoreItem xmlns:ds="http://schemas.openxmlformats.org/officeDocument/2006/customXml" ds:itemID="{DD8A546E-BD10-4BC6-AE1E-B9D3F499C9C9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Analítico de Obligaciones Difer</vt:lpstr>
      <vt:lpstr>fuente1</vt:lpstr>
      <vt:lpstr>'Analítico de Obligaciones Difer'!Área_de_impresión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 Informe Analítico de Oblig. dif. De Financiamiento r23</dc:title>
  <dc:creator>steel</dc:creator>
  <cp:lastModifiedBy>Suelem Janeth González Rodríguez</cp:lastModifiedBy>
  <cp:lastPrinted>2025-05-08T15:53:56Z</cp:lastPrinted>
  <dcterms:created xsi:type="dcterms:W3CDTF">2017-07-25T16:59:28Z</dcterms:created>
  <dcterms:modified xsi:type="dcterms:W3CDTF">2025-05-08T16:09:38Z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Analítico de Obligaciones Difer</vt:lpwstr>
  </property>
  <property fmtid="{D5CDD505-2E9C-101B-9397-08002B2CF9AE}" pid="3" name="BExAnalyzer_OldName">
    <vt:lpwstr>F3-IAODF.xlsx</vt:lpwstr>
  </property>
</Properties>
</file>