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SERGIO MACIEL\2025\1er Trimestre\LDF\"/>
    </mc:Choice>
  </mc:AlternateContent>
  <bookViews>
    <workbookView xWindow="-120" yWindow="-120" windowWidth="20730" windowHeight="11160" firstSheet="1" activeTab="1"/>
  </bookViews>
  <sheets>
    <sheet name="BExRepositorySheet" sheetId="2" state="veryHidden" r:id="rId1"/>
    <sheet name="Analítico de Obligaciones Difer" sheetId="1" r:id="rId2"/>
    <sheet name="fuente1" sheetId="3" state="hidden" r:id="rId3"/>
  </sheets>
  <externalReferences>
    <externalReference r:id="rId4"/>
  </externalReferences>
  <definedNames>
    <definedName name="_xlnm.Print_Area" localSheetId="1">'Analítico de Obligaciones Difer'!$A$3:$K$14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  <c r="J13" i="3"/>
  <c r="H11" i="3"/>
  <c r="F9" i="3"/>
  <c r="D7" i="3"/>
  <c r="B5" i="3"/>
  <c r="K2" i="3"/>
  <c r="H13" i="3"/>
  <c r="D9" i="3"/>
  <c r="B7" i="3"/>
  <c r="I2" i="3"/>
  <c r="E11" i="3"/>
  <c r="A7" i="3"/>
  <c r="H2" i="3"/>
  <c r="D11" i="3"/>
  <c r="K6" i="3"/>
  <c r="G2" i="3"/>
  <c r="E13" i="3"/>
  <c r="H4" i="3"/>
  <c r="D13" i="3"/>
  <c r="K8" i="3"/>
  <c r="G4" i="3"/>
  <c r="A11" i="3"/>
  <c r="H6" i="3"/>
  <c r="D2" i="3"/>
  <c r="B13" i="3"/>
  <c r="E4" i="3"/>
  <c r="J10" i="3"/>
  <c r="H8" i="3"/>
  <c r="F6" i="3"/>
  <c r="D4" i="3"/>
  <c r="K12" i="3"/>
  <c r="G8" i="3"/>
  <c r="A2" i="3"/>
  <c r="H10" i="3"/>
  <c r="F8" i="3"/>
  <c r="C6" i="3"/>
  <c r="J1" i="3"/>
  <c r="F10" i="3"/>
  <c r="B6" i="3"/>
  <c r="I1" i="3"/>
  <c r="G12" i="3"/>
  <c r="A6" i="3"/>
  <c r="F12" i="3"/>
  <c r="B8" i="3"/>
  <c r="I3" i="3"/>
  <c r="E12" i="3"/>
  <c r="A8" i="3"/>
  <c r="H3" i="3"/>
  <c r="D12" i="3"/>
  <c r="K7" i="3"/>
  <c r="G3" i="3"/>
  <c r="C12" i="3"/>
  <c r="H5" i="3"/>
  <c r="D1" i="3"/>
  <c r="K9" i="3"/>
  <c r="G5" i="3"/>
  <c r="C1" i="3"/>
  <c r="J9" i="3"/>
  <c r="F5" i="3"/>
  <c r="B1" i="3"/>
  <c r="I9" i="3"/>
  <c r="G7" i="3"/>
  <c r="C3" i="3"/>
  <c r="H9" i="3"/>
  <c r="D5" i="3"/>
  <c r="K13" i="3"/>
  <c r="I13" i="3"/>
  <c r="G11" i="3"/>
  <c r="E9" i="3"/>
  <c r="C7" i="3"/>
  <c r="A5" i="3"/>
  <c r="J2" i="3"/>
  <c r="F11" i="3"/>
  <c r="K4" i="3"/>
  <c r="G13" i="3"/>
  <c r="C9" i="3"/>
  <c r="J4" i="3"/>
  <c r="F13" i="3"/>
  <c r="B9" i="3"/>
  <c r="I4" i="3"/>
  <c r="C11" i="3"/>
  <c r="A9" i="3"/>
  <c r="J6" i="3"/>
  <c r="F2" i="3"/>
  <c r="B11" i="3"/>
  <c r="I6" i="3"/>
  <c r="E2" i="3"/>
  <c r="C13" i="3"/>
  <c r="J8" i="3"/>
  <c r="F4" i="3"/>
  <c r="K10" i="3"/>
  <c r="I8" i="3"/>
  <c r="G6" i="3"/>
  <c r="C2" i="3"/>
  <c r="A13" i="3"/>
  <c r="B2" i="3"/>
  <c r="I10" i="3"/>
  <c r="E6" i="3"/>
  <c r="C4" i="3"/>
  <c r="J12" i="3"/>
  <c r="D6" i="3"/>
  <c r="B4" i="3"/>
  <c r="K1" i="3"/>
  <c r="I12" i="3"/>
  <c r="G10" i="3"/>
  <c r="E8" i="3"/>
  <c r="A4" i="3"/>
  <c r="H12" i="3"/>
  <c r="D8" i="3"/>
  <c r="K3" i="3"/>
  <c r="E10" i="3"/>
  <c r="C8" i="3"/>
  <c r="J3" i="3"/>
  <c r="H1" i="3"/>
  <c r="D10" i="3"/>
  <c r="K5" i="3"/>
  <c r="G1" i="3"/>
  <c r="C10" i="3"/>
  <c r="J5" i="3"/>
  <c r="F1" i="3"/>
  <c r="B10" i="3"/>
  <c r="I5" i="3"/>
  <c r="E1" i="3"/>
  <c r="A10" i="3"/>
  <c r="J7" i="3"/>
  <c r="F3" i="3"/>
  <c r="B12" i="3"/>
  <c r="I7" i="3"/>
  <c r="E3" i="3"/>
  <c r="A12" i="3"/>
  <c r="H7" i="3"/>
  <c r="D3" i="3"/>
  <c r="K11" i="3"/>
  <c r="E5" i="3"/>
  <c r="J11" i="3"/>
  <c r="F7" i="3"/>
  <c r="B3" i="3"/>
  <c r="I11" i="3"/>
  <c r="G9" i="3"/>
  <c r="E7" i="3"/>
  <c r="C5" i="3"/>
  <c r="A3" i="3"/>
  <c r="E1" i="1" l="1"/>
  <c r="F9" i="1" l="1"/>
  <c r="C9" i="1"/>
  <c r="E13" i="1"/>
  <c r="E11" i="1"/>
  <c r="F11" i="1"/>
  <c r="C11" i="1"/>
  <c r="D13" i="1"/>
  <c r="G9" i="1"/>
  <c r="I13" i="1"/>
  <c r="I11" i="1"/>
  <c r="B13" i="1"/>
  <c r="J11" i="1"/>
  <c r="C13" i="1"/>
  <c r="K11" i="1"/>
  <c r="H13" i="1"/>
  <c r="K9" i="1"/>
  <c r="D11" i="1"/>
  <c r="F13" i="1"/>
  <c r="J9" i="1"/>
  <c r="E9" i="1"/>
  <c r="G13" i="1"/>
  <c r="H11" i="1"/>
  <c r="B9" i="1"/>
  <c r="G11" i="1"/>
  <c r="H9" i="1"/>
  <c r="J13" i="1"/>
  <c r="D9" i="1"/>
  <c r="I9" i="1"/>
  <c r="B11" i="1"/>
  <c r="K13" i="1"/>
  <c r="G1" i="1"/>
  <c r="D1" i="1"/>
  <c r="F1" i="1" s="1"/>
  <c r="K7" i="1" l="1"/>
  <c r="J7" i="1"/>
  <c r="I7" i="1"/>
  <c r="A5" i="1"/>
</calcChain>
</file>

<file path=xl/sharedStrings.xml><?xml version="1.0" encoding="utf-8"?>
<sst xmlns="http://schemas.openxmlformats.org/spreadsheetml/2006/main" count="16" uniqueCount="16">
  <si>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</si>
  <si>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</si>
  <si>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</si>
  <si>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</si>
  <si>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</si>
  <si>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</si>
  <si>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</si>
  <si>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</si>
  <si>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</si>
  <si>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C. Total de Obligaciones Diferentes de Financiamiento (C=A+B)</t>
  </si>
  <si>
    <t>GOBIERNO DEL ESTADO DE MICHOACÁN DE OCAMPO</t>
  </si>
  <si>
    <t>A. Asociaciones Público Privadas (APP’s)</t>
  </si>
  <si>
    <t>B. Otros Instrumentos</t>
  </si>
  <si>
    <t>(PESOS)</t>
  </si>
  <si>
    <t>08/05/2025</t>
  </si>
  <si>
    <t>001.2025..003.2025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</si>
</sst>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;\-\ #,##0.00"/>
  </numFmts>
  <fonts count="36" x14ac:knownFonts="1">
    <font>
      <sz val="10"/>
      <name val="Arial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3">
    <xf numFmtId="0" fontId="0" fillId="0" borderId="0"/>
    <xf numFmtId="0" fontId="28" fillId="0" borderId="0" applyNumberFormat="0" applyFill="0" applyBorder="0" applyAlignment="0" applyProtection="0"/>
    <xf numFmtId="0" fontId="10" fillId="0" borderId="12" applyNumberFormat="0" applyFill="0" applyAlignment="0" applyProtection="0"/>
    <xf numFmtId="0" fontId="29" fillId="0" borderId="18" applyNumberFormat="0" applyFill="0" applyAlignment="0" applyProtection="0"/>
    <xf numFmtId="0" fontId="11" fillId="0" borderId="19" applyNumberFormat="0" applyFill="0" applyAlignment="0" applyProtection="0"/>
    <xf numFmtId="0" fontId="11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13" fillId="7" borderId="0" applyNumberFormat="0" applyBorder="0" applyAlignment="0" applyProtection="0"/>
    <xf numFmtId="0" fontId="14" fillId="6" borderId="0" applyNumberFormat="0" applyBorder="0" applyAlignment="0" applyProtection="0"/>
    <xf numFmtId="0" fontId="12" fillId="6" borderId="9" applyNumberFormat="0" applyAlignment="0" applyProtection="0"/>
    <xf numFmtId="0" fontId="16" fillId="4" borderId="14" applyNumberFormat="0" applyAlignment="0" applyProtection="0"/>
    <xf numFmtId="0" fontId="7" fillId="4" borderId="9" applyNumberFormat="0" applyAlignment="0" applyProtection="0"/>
    <xf numFmtId="0" fontId="9" fillId="0" borderId="11" applyNumberFormat="0" applyFill="0" applyAlignment="0" applyProtection="0"/>
    <xf numFmtId="0" fontId="8" fillId="5" borderId="10" applyNumberFormat="0" applyAlignment="0" applyProtection="0"/>
    <xf numFmtId="0" fontId="26" fillId="0" borderId="0" applyNumberFormat="0" applyFill="0" applyBorder="0" applyAlignment="0" applyProtection="0"/>
    <xf numFmtId="0" fontId="15" fillId="8" borderId="13" applyNumberFormat="0" applyFont="0" applyAlignment="0" applyProtection="0"/>
    <xf numFmtId="0" fontId="27" fillId="0" borderId="0" applyNumberFormat="0" applyFill="0" applyBorder="0" applyAlignment="0" applyProtection="0"/>
    <xf numFmtId="0" fontId="30" fillId="0" borderId="20" applyNumberFormat="0" applyFill="0" applyAlignment="0" applyProtection="0"/>
    <xf numFmtId="4" fontId="17" fillId="9" borderId="15" applyNumberFormat="0" applyProtection="0">
      <alignment vertical="center"/>
    </xf>
    <xf numFmtId="4" fontId="18" fillId="9" borderId="15" applyNumberFormat="0" applyProtection="0">
      <alignment vertical="center"/>
    </xf>
    <xf numFmtId="4" fontId="17" fillId="9" borderId="15" applyNumberFormat="0" applyProtection="0">
      <alignment horizontal="left" vertical="center" indent="1"/>
    </xf>
    <xf numFmtId="0" fontId="17" fillId="9" borderId="15" applyNumberFormat="0" applyProtection="0">
      <alignment horizontal="left" vertical="top" indent="1"/>
    </xf>
    <xf numFmtId="4" fontId="17" fillId="10" borderId="0" applyNumberFormat="0" applyProtection="0">
      <alignment horizontal="left" vertical="center" indent="1"/>
    </xf>
    <xf numFmtId="4" fontId="19" fillId="11" borderId="15" applyNumberFormat="0" applyProtection="0">
      <alignment horizontal="right" vertical="center"/>
    </xf>
    <xf numFmtId="4" fontId="19" fillId="12" borderId="15" applyNumberFormat="0" applyProtection="0">
      <alignment horizontal="right" vertical="center"/>
    </xf>
    <xf numFmtId="4" fontId="19" fillId="13" borderId="15" applyNumberFormat="0" applyProtection="0">
      <alignment horizontal="right" vertical="center"/>
    </xf>
    <xf numFmtId="4" fontId="19" fillId="14" borderId="15" applyNumberFormat="0" applyProtection="0">
      <alignment horizontal="right" vertical="center"/>
    </xf>
    <xf numFmtId="4" fontId="19" fillId="15" borderId="15" applyNumberFormat="0" applyProtection="0">
      <alignment horizontal="right" vertical="center"/>
    </xf>
    <xf numFmtId="4" fontId="19" fillId="16" borderId="15" applyNumberFormat="0" applyProtection="0">
      <alignment horizontal="right" vertical="center"/>
    </xf>
    <xf numFmtId="4" fontId="19" fillId="17" borderId="15" applyNumberFormat="0" applyProtection="0">
      <alignment horizontal="right" vertical="center"/>
    </xf>
    <xf numFmtId="4" fontId="19" fillId="18" borderId="15" applyNumberFormat="0" applyProtection="0">
      <alignment horizontal="right" vertical="center"/>
    </xf>
    <xf numFmtId="4" fontId="19" fillId="19" borderId="15" applyNumberFormat="0" applyProtection="0">
      <alignment horizontal="right" vertical="center"/>
    </xf>
    <xf numFmtId="4" fontId="17" fillId="20" borderId="16" applyNumberFormat="0" applyProtection="0">
      <alignment horizontal="left" vertical="center" indent="1"/>
    </xf>
    <xf numFmtId="4" fontId="19" fillId="21" borderId="0" applyNumberFormat="0" applyProtection="0">
      <alignment horizontal="left" vertical="center" indent="1"/>
    </xf>
    <xf numFmtId="4" fontId="20" fillId="22" borderId="0" applyNumberFormat="0" applyProtection="0">
      <alignment horizontal="left" vertical="center" indent="1"/>
    </xf>
    <xf numFmtId="4" fontId="19" fillId="10" borderId="15" applyNumberFormat="0" applyProtection="0">
      <alignment horizontal="right" vertical="center"/>
    </xf>
    <xf numFmtId="4" fontId="21" fillId="21" borderId="0" applyNumberFormat="0" applyProtection="0">
      <alignment horizontal="left" vertical="center" indent="1"/>
    </xf>
    <xf numFmtId="4" fontId="21" fillId="10" borderId="0" applyNumberFormat="0" applyProtection="0">
      <alignment horizontal="left" vertical="center" indent="1"/>
    </xf>
    <xf numFmtId="0" fontId="15" fillId="22" borderId="15" applyNumberFormat="0" applyProtection="0">
      <alignment horizontal="left" vertical="center" indent="1"/>
    </xf>
    <xf numFmtId="0" fontId="15" fillId="22" borderId="15" applyNumberFormat="0" applyProtection="0">
      <alignment horizontal="left" vertical="top" indent="1"/>
    </xf>
    <xf numFmtId="0" fontId="15" fillId="10" borderId="15" applyNumberFormat="0" applyProtection="0">
      <alignment horizontal="left" vertical="center" indent="1"/>
    </xf>
    <xf numFmtId="0" fontId="15" fillId="10" borderId="15" applyNumberFormat="0" applyProtection="0">
      <alignment horizontal="left" vertical="top" indent="1"/>
    </xf>
    <xf numFmtId="0" fontId="15" fillId="23" borderId="15" applyNumberFormat="0" applyProtection="0">
      <alignment horizontal="left" vertical="center" indent="1"/>
    </xf>
    <xf numFmtId="0" fontId="15" fillId="23" borderId="15" applyNumberFormat="0" applyProtection="0">
      <alignment horizontal="left" vertical="top" indent="1"/>
    </xf>
    <xf numFmtId="0" fontId="15" fillId="21" borderId="15" applyNumberFormat="0" applyProtection="0">
      <alignment horizontal="left" vertical="center" indent="1"/>
    </xf>
    <xf numFmtId="0" fontId="15" fillId="21" borderId="15" applyNumberFormat="0" applyProtection="0">
      <alignment horizontal="left" vertical="top" indent="1"/>
    </xf>
    <xf numFmtId="0" fontId="15" fillId="24" borderId="17" applyNumberFormat="0">
      <protection locked="0"/>
    </xf>
    <xf numFmtId="4" fontId="19" fillId="25" borderId="15" applyNumberFormat="0" applyProtection="0">
      <alignment vertical="center"/>
    </xf>
    <xf numFmtId="4" fontId="22" fillId="25" borderId="15" applyNumberFormat="0" applyProtection="0">
      <alignment vertical="center"/>
    </xf>
    <xf numFmtId="4" fontId="19" fillId="25" borderId="15" applyNumberFormat="0" applyProtection="0">
      <alignment horizontal="left" vertical="center" indent="1"/>
    </xf>
    <xf numFmtId="0" fontId="19" fillId="25" borderId="15" applyNumberFormat="0" applyProtection="0">
      <alignment horizontal="left" vertical="top" indent="1"/>
    </xf>
    <xf numFmtId="4" fontId="19" fillId="21" borderId="15" applyNumberFormat="0" applyProtection="0">
      <alignment horizontal="right" vertical="center"/>
    </xf>
    <xf numFmtId="4" fontId="22" fillId="21" borderId="15" applyNumberFormat="0" applyProtection="0">
      <alignment horizontal="right" vertical="center"/>
    </xf>
    <xf numFmtId="4" fontId="19" fillId="10" borderId="15" applyNumberFormat="0" applyProtection="0">
      <alignment horizontal="left" vertical="center" indent="1"/>
    </xf>
    <xf numFmtId="0" fontId="19" fillId="10" borderId="15" applyNumberFormat="0" applyProtection="0">
      <alignment horizontal="left" vertical="top" indent="1"/>
    </xf>
    <xf numFmtId="4" fontId="23" fillId="26" borderId="0" applyNumberFormat="0" applyProtection="0">
      <alignment horizontal="left" vertical="center" indent="1"/>
    </xf>
    <xf numFmtId="4" fontId="24" fillId="21" borderId="15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33" fillId="8" borderId="13" applyNumberFormat="0" applyFont="0" applyAlignment="0" applyProtection="0"/>
    <xf numFmtId="4" fontId="34" fillId="22" borderId="0" applyNumberFormat="0" applyProtection="0">
      <alignment horizontal="left" vertical="center" indent="1"/>
    </xf>
    <xf numFmtId="4" fontId="19" fillId="21" borderId="0" applyNumberFormat="0" applyProtection="0">
      <alignment horizontal="left" vertical="center" indent="1"/>
    </xf>
    <xf numFmtId="4" fontId="19" fillId="10" borderId="0" applyNumberFormat="0" applyProtection="0">
      <alignment horizontal="left" vertical="center" indent="1"/>
    </xf>
    <xf numFmtId="0" fontId="33" fillId="22" borderId="15" applyNumberFormat="0" applyProtection="0">
      <alignment horizontal="left" vertical="center" indent="1"/>
    </xf>
    <xf numFmtId="0" fontId="33" fillId="22" borderId="15" applyNumberFormat="0" applyProtection="0">
      <alignment horizontal="left" vertical="top" indent="1"/>
    </xf>
    <xf numFmtId="0" fontId="33" fillId="10" borderId="15" applyNumberFormat="0" applyProtection="0">
      <alignment horizontal="left" vertical="center" indent="1"/>
    </xf>
    <xf numFmtId="0" fontId="33" fillId="10" borderId="15" applyNumberFormat="0" applyProtection="0">
      <alignment horizontal="left" vertical="top" indent="1"/>
    </xf>
    <xf numFmtId="0" fontId="33" fillId="23" borderId="15" applyNumberFormat="0" applyProtection="0">
      <alignment horizontal="left" vertical="center" indent="1"/>
    </xf>
    <xf numFmtId="0" fontId="33" fillId="23" borderId="15" applyNumberFormat="0" applyProtection="0">
      <alignment horizontal="left" vertical="top" indent="1"/>
    </xf>
    <xf numFmtId="0" fontId="33" fillId="21" borderId="15" applyNumberFormat="0" applyProtection="0">
      <alignment horizontal="left" vertical="center" indent="1"/>
    </xf>
    <xf numFmtId="0" fontId="33" fillId="21" borderId="15" applyNumberFormat="0" applyProtection="0">
      <alignment horizontal="left" vertical="top" indent="1"/>
    </xf>
    <xf numFmtId="0" fontId="33" fillId="24" borderId="17" applyNumberFormat="0">
      <protection locked="0"/>
    </xf>
    <xf numFmtId="4" fontId="35" fillId="26" borderId="0" applyNumberFormat="0" applyProtection="0">
      <alignment horizontal="left" vertical="center" indent="1"/>
    </xf>
    <xf numFmtId="164" fontId="33" fillId="0" borderId="0" applyFont="0" applyFill="0" applyBorder="0" applyAlignment="0" applyProtection="0"/>
  </cellStyleXfs>
  <cellXfs count="34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justify" vertical="center" wrapText="1"/>
    </xf>
    <xf numFmtId="0" fontId="17" fillId="10" borderId="0" xfId="22" applyNumberFormat="1">
      <alignment horizontal="left" vertical="center" indent="1"/>
    </xf>
    <xf numFmtId="0" fontId="19" fillId="10" borderId="15" xfId="53" applyNumberFormat="1">
      <alignment horizontal="left" vertical="center" indent="1"/>
    </xf>
    <xf numFmtId="165" fontId="19" fillId="21" borderId="15" xfId="51" applyNumberFormat="1">
      <alignment horizontal="right" vertical="center"/>
    </xf>
    <xf numFmtId="0" fontId="15" fillId="22" borderId="15" xfId="38" applyAlignment="1">
      <alignment horizontal="left" vertical="center" indent="2"/>
    </xf>
    <xf numFmtId="0" fontId="15" fillId="10" borderId="15" xfId="40" applyAlignment="1">
      <alignment horizontal="left" vertical="center" indent="3"/>
    </xf>
    <xf numFmtId="0" fontId="15" fillId="23" borderId="15" xfId="42" applyAlignment="1">
      <alignment horizontal="left" vertical="center" indent="4"/>
    </xf>
    <xf numFmtId="0" fontId="31" fillId="2" borderId="0" xfId="0" applyFont="1" applyFill="1"/>
    <xf numFmtId="0" fontId="32" fillId="2" borderId="0" xfId="0" applyFont="1" applyFill="1"/>
    <xf numFmtId="2" fontId="2" fillId="2" borderId="5" xfId="72" applyNumberFormat="1" applyFont="1" applyFill="1" applyBorder="1" applyAlignment="1">
      <alignment horizontal="right" vertical="center" wrapText="1"/>
    </xf>
    <xf numFmtId="2" fontId="2" fillId="2" borderId="5" xfId="0" applyNumberFormat="1" applyFont="1" applyFill="1" applyBorder="1" applyAlignment="1">
      <alignment horizontal="right" vertical="center" wrapText="1"/>
    </xf>
    <xf numFmtId="0" fontId="2" fillId="27" borderId="7" xfId="0" applyFont="1" applyFill="1" applyBorder="1" applyAlignment="1">
      <alignment horizontal="center" vertical="center" wrapText="1"/>
    </xf>
    <xf numFmtId="0" fontId="2" fillId="27" borderId="6" xfId="0" applyFont="1" applyFill="1" applyBorder="1" applyAlignment="1">
      <alignment horizontal="center" vertical="center" wrapText="1"/>
    </xf>
    <xf numFmtId="0" fontId="32" fillId="2" borderId="0" xfId="0" quotePrefix="1" applyFont="1" applyFill="1"/>
    <xf numFmtId="0" fontId="1" fillId="27" borderId="1" xfId="0" applyFont="1" applyFill="1" applyBorder="1" applyAlignment="1">
      <alignment horizontal="center" vertical="center"/>
    </xf>
    <xf numFmtId="0" fontId="1" fillId="27" borderId="2" xfId="0" applyFont="1" applyFill="1" applyBorder="1" applyAlignment="1">
      <alignment horizontal="center" vertical="center"/>
    </xf>
    <xf numFmtId="0" fontId="1" fillId="27" borderId="3" xfId="0" applyFont="1" applyFill="1" applyBorder="1" applyAlignment="1">
      <alignment horizontal="center" vertical="center"/>
    </xf>
    <xf numFmtId="0" fontId="5" fillId="27" borderId="4" xfId="0" applyFont="1" applyFill="1" applyBorder="1" applyAlignment="1">
      <alignment horizontal="center"/>
    </xf>
    <xf numFmtId="0" fontId="5" fillId="27" borderId="0" xfId="0" applyFont="1" applyFill="1" applyAlignment="1">
      <alignment horizontal="center"/>
    </xf>
    <xf numFmtId="0" fontId="5" fillId="27" borderId="5" xfId="0" applyFont="1" applyFill="1" applyBorder="1" applyAlignment="1">
      <alignment horizontal="center"/>
    </xf>
    <xf numFmtId="0" fontId="2" fillId="27" borderId="4" xfId="0" applyFont="1" applyFill="1" applyBorder="1" applyAlignment="1">
      <alignment horizontal="center" vertical="center" wrapText="1"/>
    </xf>
    <xf numFmtId="0" fontId="2" fillId="27" borderId="0" xfId="0" applyFont="1" applyFill="1" applyAlignment="1">
      <alignment horizontal="center" vertical="center" wrapText="1"/>
    </xf>
    <xf numFmtId="0" fontId="2" fillId="27" borderId="5" xfId="0" applyFont="1" applyFill="1" applyBorder="1" applyAlignment="1">
      <alignment horizontal="center" vertical="center" wrapText="1"/>
    </xf>
    <xf numFmtId="0" fontId="2" fillId="27" borderId="21" xfId="0" applyFont="1" applyFill="1" applyBorder="1" applyAlignment="1">
      <alignment horizontal="center" vertical="center" wrapText="1"/>
    </xf>
    <xf numFmtId="0" fontId="2" fillId="27" borderId="22" xfId="0" applyFont="1" applyFill="1" applyBorder="1" applyAlignment="1">
      <alignment horizontal="center" vertical="center" wrapText="1"/>
    </xf>
    <xf numFmtId="0" fontId="2" fillId="27" borderId="23" xfId="0" applyFont="1" applyFill="1" applyBorder="1" applyAlignment="1">
      <alignment horizontal="center" vertical="center" wrapText="1"/>
    </xf>
  </cellXfs>
  <cellStyles count="73"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Entrada" xfId="9" builtinId="20" customBuiltin="1"/>
    <cellStyle name="Incorrecto" xfId="7" builtinId="27" customBuiltin="1"/>
    <cellStyle name="Millares 2" xfId="72"/>
    <cellStyle name="Neutral" xfId="8" builtinId="28" customBuiltin="1"/>
    <cellStyle name="Normal" xfId="0" builtinId="0" customBuiltin="1"/>
    <cellStyle name="Notas" xfId="15" builtinId="10" customBuiltin="1"/>
    <cellStyle name="Notas 2" xfId="58"/>
    <cellStyle name="Salida" xfId="10" builtinId="21" customBuiltin="1"/>
    <cellStyle name="SAPBEXaggData" xfId="18"/>
    <cellStyle name="SAPBEXaggDataEmph" xfId="19"/>
    <cellStyle name="SAPBEXaggItem" xfId="20"/>
    <cellStyle name="SAPBEXaggItemX" xfId="21"/>
    <cellStyle name="SAPBEXchaText" xfId="22"/>
    <cellStyle name="SAPBEXexcBad7" xfId="23"/>
    <cellStyle name="SAPBEXexcBad8" xfId="24"/>
    <cellStyle name="SAPBEXexcBad9" xfId="25"/>
    <cellStyle name="SAPBEXexcCritical4" xfId="26"/>
    <cellStyle name="SAPBEXexcCritical5" xfId="27"/>
    <cellStyle name="SAPBEXexcCritical6" xfId="28"/>
    <cellStyle name="SAPBEXexcGood1" xfId="29"/>
    <cellStyle name="SAPBEXexcGood2" xfId="30"/>
    <cellStyle name="SAPBEXexcGood3" xfId="31"/>
    <cellStyle name="SAPBEXfilterDrill" xfId="32"/>
    <cellStyle name="SAPBEXfilterItem" xfId="33"/>
    <cellStyle name="SAPBEXfilterText" xfId="34"/>
    <cellStyle name="SAPBEXfilterText 2" xfId="59"/>
    <cellStyle name="SAPBEXformats" xfId="35"/>
    <cellStyle name="SAPBEXheaderItem" xfId="36"/>
    <cellStyle name="SAPBEXheaderItem 2" xfId="60"/>
    <cellStyle name="SAPBEXheaderText" xfId="37"/>
    <cellStyle name="SAPBEXheaderText 2" xfId="61"/>
    <cellStyle name="SAPBEXHLevel0" xfId="38"/>
    <cellStyle name="SAPBEXHLevel0 2" xfId="62"/>
    <cellStyle name="SAPBEXHLevel0X" xfId="39"/>
    <cellStyle name="SAPBEXHLevel0X 2" xfId="63"/>
    <cellStyle name="SAPBEXHLevel1" xfId="40"/>
    <cellStyle name="SAPBEXHLevel1 2" xfId="64"/>
    <cellStyle name="SAPBEXHLevel1X" xfId="41"/>
    <cellStyle name="SAPBEXHLevel1X 2" xfId="65"/>
    <cellStyle name="SAPBEXHLevel2" xfId="42"/>
    <cellStyle name="SAPBEXHLevel2 2" xfId="66"/>
    <cellStyle name="SAPBEXHLevel2X" xfId="43"/>
    <cellStyle name="SAPBEXHLevel2X 2" xfId="67"/>
    <cellStyle name="SAPBEXHLevel3" xfId="44"/>
    <cellStyle name="SAPBEXHLevel3 2" xfId="68"/>
    <cellStyle name="SAPBEXHLevel3X" xfId="45"/>
    <cellStyle name="SAPBEXHLevel3X 2" xfId="69"/>
    <cellStyle name="SAPBEXinputData" xfId="46"/>
    <cellStyle name="SAPBEXinputData 2" xfId="70"/>
    <cellStyle name="SAPBEXresData" xfId="47"/>
    <cellStyle name="SAPBEXresDataEmph" xfId="48"/>
    <cellStyle name="SAPBEXresItem" xfId="49"/>
    <cellStyle name="SAPBEXresItemX" xfId="50"/>
    <cellStyle name="SAPBEXstdData" xfId="51"/>
    <cellStyle name="SAPBEXstdDataEmph" xfId="52"/>
    <cellStyle name="SAPBEXstdItem" xfId="53"/>
    <cellStyle name="SAPBEXstdItemX" xfId="54"/>
    <cellStyle name="SAPBEXtitle" xfId="55"/>
    <cellStyle name="SAPBEXtitle 2" xfId="71"/>
    <cellStyle name="SAPBEXundefined" xfId="56"/>
    <cellStyle name="Sheet Title" xfId="57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1101725</xdr:colOff>
      <xdr:row>0</xdr:row>
      <xdr:rowOff>0</xdr:rowOff>
    </xdr:to>
    <xdr:pic macro="[1]!DesignIconClicked">
      <xdr:nvPicPr>
        <xdr:cNvPr id="6" name="BExSB802ISG9TSYZ9XRLHU3X5WJ0" hidden="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775" y="0"/>
          <a:ext cx="110172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3902075</xdr:colOff>
      <xdr:row>0</xdr:row>
      <xdr:rowOff>0</xdr:rowOff>
    </xdr:to>
    <xdr:pic macro="[1]!DesignIconClicked">
      <xdr:nvPicPr>
        <xdr:cNvPr id="4" name="BExMBXIKC03TI6ERA3N4HW3IU7NS" hidden="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902075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3616325</xdr:colOff>
      <xdr:row>12</xdr:row>
      <xdr:rowOff>92075</xdr:rowOff>
    </xdr:to>
    <xdr:pic macro="[1]!DesignIconClicked">
      <xdr:nvPicPr>
        <xdr:cNvPr id="3" name="BExQAJZN48JF9NRCF2JG0TQWLN5A" hidden="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524450" cy="20923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</sheetNames>
    <definedNames>
      <definedName name="BexGetCellData"/>
      <definedName name="DesignIconClicked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showGridLines="0" tabSelected="1" topLeftCell="A2" zoomScale="80" zoomScaleNormal="80" workbookViewId="0">
      <selection activeCell="A3" sqref="A3:K14"/>
    </sheetView>
  </sheetViews>
  <sheetFormatPr baseColWidth="10" defaultColWidth="11.42578125" defaultRowHeight="12.75" x14ac:dyDescent="0.2"/>
  <cols>
    <col min="1" max="1" width="58.7109375" style="1" customWidth="1"/>
    <col min="2" max="2" width="16.7109375" style="1" customWidth="1"/>
    <col min="3" max="3" width="19.5703125" style="1" customWidth="1"/>
    <col min="4" max="4" width="13.5703125" style="1" customWidth="1"/>
    <col min="5" max="5" width="15.5703125" style="1" customWidth="1"/>
    <col min="6" max="6" width="13.85546875" style="1" customWidth="1"/>
    <col min="7" max="7" width="18.28515625" style="1" customWidth="1"/>
    <col min="8" max="8" width="21.5703125" style="1" bestFit="1" customWidth="1"/>
    <col min="9" max="9" width="15.85546875" style="1" customWidth="1"/>
    <col min="10" max="10" width="16.7109375" style="1" customWidth="1"/>
    <col min="11" max="11" width="22.140625" style="1" bestFit="1" customWidth="1"/>
    <col min="12" max="16384" width="11.42578125" style="1"/>
  </cols>
  <sheetData>
    <row r="1" spans="1:11" s="16" customFormat="1" hidden="1" x14ac:dyDescent="0.2">
      <c r="A1" s="21" t="s">
        <v>15</v>
      </c>
      <c r="B1" s="21" t="s">
        <v>14</v>
      </c>
      <c r="C1" s="16" t="str">
        <f>MID(A1,5,4)</f>
        <v>2025</v>
      </c>
      <c r="D1" s="16" t="str">
        <f>MID(A1,1,3)</f>
        <v>001</v>
      </c>
      <c r="E1" s="16" t="str">
        <f>IF(VALUE(MID(A1,11,3))&gt;12,"012",MID(A1,11,3))</f>
        <v>003</v>
      </c>
      <c r="F1" s="16" t="str">
        <f>IF(D1="001","Enero",IF(D1="002","Febrero",IF(D1="003","Marzo",IF(D1="004","Abril",IF(D1="005","Mayo",IF(D1="006","Junio",IF(D1="007","Julio",IF(D1="008","Agosto",IF(D1="009","Septiembre",IF(D1="010","Octubre",IF(D1="011","Noviembre","Diciembre")))))))))))</f>
        <v>Enero</v>
      </c>
      <c r="G1" s="16" t="str">
        <f>IF(E1="001","Enero",IF(E1="002","Febrero",IF(E1="003","Marzo",IF(E1="004","Abril",IF(E1="005","Mayo",IF(E1="006","Junio",IF(E1="007","Julio",IF(E1="008","Agosto",IF(E1="009","Septiembre",IF(E1="010","Octubre",IF(E1="011","Noviembre","Diciembre")))))))))))</f>
        <v>Marzo</v>
      </c>
    </row>
    <row r="2" spans="1:11" s="15" customFormat="1" ht="13.5" thickBot="1" x14ac:dyDescent="0.25"/>
    <row r="3" spans="1:11" ht="15.75" x14ac:dyDescent="0.2">
      <c r="A3" s="22" t="s">
        <v>10</v>
      </c>
      <c r="B3" s="23"/>
      <c r="C3" s="23"/>
      <c r="D3" s="23"/>
      <c r="E3" s="23"/>
      <c r="F3" s="23"/>
      <c r="G3" s="23"/>
      <c r="H3" s="23"/>
      <c r="I3" s="23"/>
      <c r="J3" s="23"/>
      <c r="K3" s="24"/>
    </row>
    <row r="4" spans="1:11" ht="21" x14ac:dyDescent="0.35">
      <c r="A4" s="25" t="s">
        <v>0</v>
      </c>
      <c r="B4" s="26"/>
      <c r="C4" s="26"/>
      <c r="D4" s="26"/>
      <c r="E4" s="26"/>
      <c r="F4" s="26"/>
      <c r="G4" s="26"/>
      <c r="H4" s="26"/>
      <c r="I4" s="26"/>
      <c r="J4" s="26"/>
      <c r="K4" s="27"/>
    </row>
    <row r="5" spans="1:11" ht="42.75" customHeight="1" thickBot="1" x14ac:dyDescent="0.25">
      <c r="A5" s="28" t="str">
        <f>CONCATENATE("Del ",1," de ", F1, " al ",DAY(EOMONTH(DATE(C1,E1,1),0))," de ",G1," del ",C1)</f>
        <v>Del 1 de Enero al 31 de Marzo del 2025</v>
      </c>
      <c r="B5" s="29"/>
      <c r="C5" s="29"/>
      <c r="D5" s="29"/>
      <c r="E5" s="29"/>
      <c r="F5" s="29"/>
      <c r="G5" s="29"/>
      <c r="H5" s="29"/>
      <c r="I5" s="29"/>
      <c r="J5" s="29"/>
      <c r="K5" s="30"/>
    </row>
    <row r="6" spans="1:11" ht="13.5" thickBot="1" x14ac:dyDescent="0.25">
      <c r="A6" s="31" t="s">
        <v>13</v>
      </c>
      <c r="B6" s="32"/>
      <c r="C6" s="32"/>
      <c r="D6" s="32"/>
      <c r="E6" s="32"/>
      <c r="F6" s="32"/>
      <c r="G6" s="32"/>
      <c r="H6" s="32"/>
      <c r="I6" s="32"/>
      <c r="J6" s="32"/>
      <c r="K6" s="33"/>
    </row>
    <row r="7" spans="1:11" ht="78.75" customHeight="1" thickBot="1" x14ac:dyDescent="0.25">
      <c r="A7" s="19" t="s">
        <v>1</v>
      </c>
      <c r="B7" s="20" t="s">
        <v>2</v>
      </c>
      <c r="C7" s="20" t="s">
        <v>3</v>
      </c>
      <c r="D7" s="20" t="s">
        <v>4</v>
      </c>
      <c r="E7" s="20" t="s">
        <v>5</v>
      </c>
      <c r="F7" s="20" t="s">
        <v>6</v>
      </c>
      <c r="G7" s="20" t="s">
        <v>7</v>
      </c>
      <c r="H7" s="20" t="s">
        <v>8</v>
      </c>
      <c r="I7" s="20" t="str">
        <f>CONCATENATE("Monto pagado de la inversión al ", DAY(EOMONTH(DATE(C1,E1,1),0))," de ",G1," del ",C1, " (k)")</f>
        <v>Monto pagado de la inversión al 31 de Marzo del 2025 (k)</v>
      </c>
      <c r="J7" s="20" t="str">
        <f>CONCATENATE("Monto pagado de la inversión actualizado al ", DAY(EOMONTH(DATE(C1,E1,1),0))," de ",G1," del ",C1, " (l)")</f>
        <v>Monto pagado de la inversión actualizado al 31 de Marzo del 2025 (l)</v>
      </c>
      <c r="K7" s="20" t="str">
        <f>CONCATENATE("Saldo pendiente por pagar de la inversión al ", DAY(EOMONTH(DATE(C1,E1,1),0))," de ",G1," del ",C1, " (m = g – l)")</f>
        <v>Saldo pendiente por pagar de la inversión al 31 de Marzo del 2025 (m = g – l)</v>
      </c>
    </row>
    <row r="8" spans="1:11" x14ac:dyDescent="0.2">
      <c r="A8" s="2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ht="39.75" customHeight="1" x14ac:dyDescent="0.2">
      <c r="A9" s="5" t="s">
        <v>11</v>
      </c>
      <c r="B9" s="18" t="str">
        <f>IF(fuente1!B3=0,"N/A",fuente1!B3)</f>
        <v>N/A</v>
      </c>
      <c r="C9" s="18" t="str">
        <f>IF(fuente1!C3=0,"N/A",fuente1!C3)</f>
        <v>N/A</v>
      </c>
      <c r="D9" s="18" t="str">
        <f>IF(fuente1!D3=0,"N/A",fuente1!D3)</f>
        <v>N/A</v>
      </c>
      <c r="E9" s="18">
        <f>fuente1!E3</f>
        <v>0</v>
      </c>
      <c r="F9" s="18" t="str">
        <f>IF(fuente1!F3=0,"N/A",fuente1!F3)</f>
        <v>N/A</v>
      </c>
      <c r="G9" s="18">
        <f>fuente1!G3</f>
        <v>0</v>
      </c>
      <c r="H9" s="18">
        <f>fuente1!H3</f>
        <v>0</v>
      </c>
      <c r="I9" s="18">
        <f>fuente1!I3</f>
        <v>0</v>
      </c>
      <c r="J9" s="18">
        <f>fuente1!J3</f>
        <v>0</v>
      </c>
      <c r="K9" s="18">
        <f>fuente1!K3</f>
        <v>0</v>
      </c>
    </row>
    <row r="10" spans="1:11" x14ac:dyDescent="0.2">
      <c r="A10" s="6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x14ac:dyDescent="0.2">
      <c r="A11" s="5" t="s">
        <v>12</v>
      </c>
      <c r="B11" s="18" t="str">
        <f>IF(fuente1!B8=0,"N/A",fuente1!B8)</f>
        <v>N/A</v>
      </c>
      <c r="C11" s="18" t="str">
        <f>IF(fuente1!C8=0,"N/A",fuente1!C8)</f>
        <v>N/A</v>
      </c>
      <c r="D11" s="18" t="str">
        <f>IF(fuente1!D8=0,"N/A",fuente1!D8)</f>
        <v>N/A</v>
      </c>
      <c r="E11" s="18">
        <f>fuente1!E8</f>
        <v>0</v>
      </c>
      <c r="F11" s="18" t="str">
        <f>IF(fuente1!F8=0,"N/A",fuente1!F8)</f>
        <v>N/A</v>
      </c>
      <c r="G11" s="17">
        <f>fuente1!G8</f>
        <v>0</v>
      </c>
      <c r="H11" s="17">
        <f>fuente1!H8</f>
        <v>0</v>
      </c>
      <c r="I11" s="17">
        <f>fuente1!I8</f>
        <v>0</v>
      </c>
      <c r="J11" s="17">
        <f>fuente1!J8</f>
        <v>0</v>
      </c>
      <c r="K11" s="17">
        <f>fuente1!K8</f>
        <v>0</v>
      </c>
    </row>
    <row r="12" spans="1:11" x14ac:dyDescent="0.2">
      <c r="A12" s="6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28.5" customHeight="1" x14ac:dyDescent="0.2">
      <c r="A13" s="5" t="s">
        <v>9</v>
      </c>
      <c r="B13" s="18" t="str">
        <f>IF(fuente1!B13=0,"N/A",fuente1!B13)</f>
        <v>N/A</v>
      </c>
      <c r="C13" s="18" t="str">
        <f>IF(fuente1!C13=0,"N/A",fuente1!C13)</f>
        <v>N/A</v>
      </c>
      <c r="D13" s="18" t="str">
        <f>IF(fuente1!D13=0,"N/A",fuente1!D13)</f>
        <v>N/A</v>
      </c>
      <c r="E13" s="18">
        <f>fuente1!E13</f>
        <v>0</v>
      </c>
      <c r="F13" s="18" t="str">
        <f>IF(fuente1!F13=0,"N/A",fuente1!F13)</f>
        <v>N/A</v>
      </c>
      <c r="G13" s="18">
        <f>fuente1!G13</f>
        <v>0</v>
      </c>
      <c r="H13" s="18">
        <f>fuente1!H13</f>
        <v>0</v>
      </c>
      <c r="I13" s="18">
        <f>fuente1!I13</f>
        <v>0</v>
      </c>
      <c r="J13" s="18">
        <f>fuente1!J13</f>
        <v>0</v>
      </c>
      <c r="K13" s="18">
        <f>fuente1!K13</f>
        <v>0</v>
      </c>
    </row>
    <row r="14" spans="1:11" ht="13.5" thickBot="1" x14ac:dyDescent="0.25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</row>
  </sheetData>
  <mergeCells count="4">
    <mergeCell ref="A3:K3"/>
    <mergeCell ref="A4:K4"/>
    <mergeCell ref="A5:K5"/>
    <mergeCell ref="A6:K6"/>
  </mergeCells>
  <pageMargins left="0.7" right="0.7" top="0.75" bottom="0.75" header="0.3" footer="0.3"/>
  <pageSetup scale="5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="80" zoomScaleNormal="80" workbookViewId="0">
      <selection activeCell="K1" sqref="K1"/>
    </sheetView>
  </sheetViews>
  <sheetFormatPr baseColWidth="10" defaultRowHeight="12.75" x14ac:dyDescent="0.2"/>
  <cols>
    <col min="1" max="1" width="61.7109375" bestFit="1" customWidth="1"/>
    <col min="2" max="2" width="22.42578125" bestFit="1" customWidth="1"/>
    <col min="3" max="3" width="42.85546875" bestFit="1" customWidth="1"/>
    <col min="4" max="4" width="24.85546875" bestFit="1" customWidth="1"/>
    <col min="5" max="5" width="32.28515625" bestFit="1" customWidth="1"/>
    <col min="6" max="6" width="18.42578125" bestFit="1" customWidth="1"/>
    <col min="7" max="7" width="55.5703125" bestFit="1" customWidth="1"/>
    <col min="8" max="8" width="56.5703125" bestFit="1" customWidth="1"/>
    <col min="9" max="9" width="39.28515625" bestFit="1" customWidth="1"/>
    <col min="10" max="10" width="49.42578125" bestFit="1" customWidth="1"/>
    <col min="11" max="11" width="54.5703125" bestFit="1" customWidth="1"/>
  </cols>
  <sheetData>
    <row r="1" spans="1:11" x14ac:dyDescent="0.2">
      <c r="A1" s="9"/>
      <c r="B1" s="10" t="str">
        <f>[1]!BexGetCellData("00O2TQ2O5Z7DPRVXKQBNJU662","","DP_1")</f>
        <v>Fecha del Contrato (d)</v>
      </c>
      <c r="C1" s="10" t="str">
        <f>[1]!BexGetCellData("00O2TQ2O5Z7DPRVXKQBNJUCHM","","DP_1")</f>
        <v>Fecha de inicio de operación del proyecto (e)</v>
      </c>
      <c r="D1" s="10" t="str">
        <f>[1]!BexGetCellData("00O2TQ2O5Z7DPRVXKQBNJUIT6","","DP_1")</f>
        <v>Fecha de vencimiento (f)</v>
      </c>
      <c r="E1" s="10" t="str">
        <f>[1]!BexGetCellData("00O2TQ2O5Z7DPRVY5FDD5UN7R","","DP_1")</f>
        <v>Monto de la inversión pactado (g)</v>
      </c>
      <c r="F1" s="10" t="str">
        <f>[1]!BexGetCellData("00O2TQ2O5Z7DPRVY5FDD5UTJB","","DP_1")</f>
        <v>Plazo pactado (h)</v>
      </c>
      <c r="G1" s="10" t="str">
        <f>[1]!BexGetCellData("00O2TQ2O5Z7DPRVY5FDD5UZUV","","DP_1")</f>
        <v>Monto promedio mensual del pago de la contraprestación (i)</v>
      </c>
      <c r="H1" s="10" t="str">
        <f>[1]!BexGetCellData("00O2TQ2O5Z7DPRVY7U41JWBNV","","DP_1")</f>
        <v>Monto prom. mensual del pago de la contrap. del pago inve(j)</v>
      </c>
      <c r="I1" s="10" t="str">
        <f>[1]!BexGetCellData("00O2TQ2O5Z7DPRW4O8D9I8DNQ","","DP_1")</f>
        <v>Monto pagado de la inversión (Actual) (k)</v>
      </c>
      <c r="J1" s="10" t="str">
        <f>[1]!BexGetCellData("00O2TQ2O5Z7DPRW4WWW30XA2S","","DP_1")</f>
        <v>Monto pagado de la inversión actualizado (Actual) (l)</v>
      </c>
      <c r="K1" s="10" t="str">
        <f>[1]!BexGetCellData("00O2TQ2O5Z7DPRW5TUV31KJOZ","","DP_1")</f>
        <v>Saldo pendiente por pagar de la invers. (Actual) (m = g – l)</v>
      </c>
    </row>
    <row r="2" spans="1:11" x14ac:dyDescent="0.2">
      <c r="A2" s="12" t="str">
        <f>[1]!BexGetCellData("","00O2TQ2O5Z7DPRVWOC8QXK3TB","DP_1")</f>
        <v>Denominación de las Obligaciones Diferentes de Financiamient</v>
      </c>
      <c r="B2" s="11">
        <f>[1]!BexGetCellData("00O2TQ2O5Z7DPRVXKQBNJU662","00O2TQ2O5Z7DPRVWOC8QXK3TB","DP_1")</f>
        <v>0</v>
      </c>
      <c r="C2" s="11">
        <f>[1]!BexGetCellData("00O2TQ2O5Z7DPRVXKQBNJUCHM","00O2TQ2O5Z7DPRVWOC8QXK3TB","DP_1")</f>
        <v>0</v>
      </c>
      <c r="D2" s="11">
        <f>[1]!BexGetCellData("00O2TQ2O5Z7DPRVXKQBNJUIT6","00O2TQ2O5Z7DPRVWOC8QXK3TB","DP_1")</f>
        <v>0</v>
      </c>
      <c r="E2" s="11">
        <f>[1]!BexGetCellData("00O2TQ2O5Z7DPRVY5FDD5UN7R","00O2TQ2O5Z7DPRVWOC8QXK3TB","DP_1")</f>
        <v>0</v>
      </c>
      <c r="F2" s="11">
        <f>[1]!BexGetCellData("00O2TQ2O5Z7DPRVY5FDD5UTJB","00O2TQ2O5Z7DPRVWOC8QXK3TB","DP_1")</f>
        <v>0</v>
      </c>
      <c r="G2" s="11">
        <f>[1]!BexGetCellData("00O2TQ2O5Z7DPRVY5FDD5UZUV","00O2TQ2O5Z7DPRVWOC8QXK3TB","DP_1")</f>
        <v>0</v>
      </c>
      <c r="H2" s="11">
        <f>[1]!BexGetCellData("00O2TQ2O5Z7DPRVY7U41JWBNV","00O2TQ2O5Z7DPRVWOC8QXK3TB","DP_1")</f>
        <v>0</v>
      </c>
      <c r="I2" s="11">
        <f>[1]!BexGetCellData("00O2TQ2O5Z7DPRW4O8D9I8DNQ","00O2TQ2O5Z7DPRVWOC8QXK3TB","DP_1")</f>
        <v>0</v>
      </c>
      <c r="J2" s="11">
        <f>[1]!BexGetCellData("00O2TQ2O5Z7DPRW4WWW30XA2S","00O2TQ2O5Z7DPRVWOC8QXK3TB","DP_1")</f>
        <v>0</v>
      </c>
      <c r="K2" s="11">
        <f>[1]!BexGetCellData("00O2TQ2O5Z7DPRW5TUV31KJOZ","00O2TQ2O5Z7DPRVWOC8QXK3TB","DP_1")</f>
        <v>0</v>
      </c>
    </row>
    <row r="3" spans="1:11" x14ac:dyDescent="0.2">
      <c r="A3" s="13" t="str">
        <f>[1]!BexGetCellData("","00O2TQ2O5Z7DPRVWOC8QXKA4V","DP_1")</f>
        <v>A. Asociaciones Público Privadas (APP’s) (A=a+b+c+d)</v>
      </c>
      <c r="B3" s="11">
        <f>[1]!BexGetCellData("00O2TQ2O5Z7DPRVXKQBNJU662","00O2TQ2O5Z7DPRVWOC8QXKA4V","DP_1")</f>
        <v>0</v>
      </c>
      <c r="C3" s="11">
        <f>[1]!BexGetCellData("00O2TQ2O5Z7DPRVXKQBNJUCHM","00O2TQ2O5Z7DPRVWOC8QXKA4V","DP_1")</f>
        <v>0</v>
      </c>
      <c r="D3" s="11">
        <f>[1]!BexGetCellData("00O2TQ2O5Z7DPRVXKQBNJUIT6","00O2TQ2O5Z7DPRVWOC8QXKA4V","DP_1")</f>
        <v>0</v>
      </c>
      <c r="E3" s="11">
        <f>[1]!BexGetCellData("00O2TQ2O5Z7DPRVY5FDD5UN7R","00O2TQ2O5Z7DPRVWOC8QXKA4V","DP_1")</f>
        <v>0</v>
      </c>
      <c r="F3" s="11">
        <f>[1]!BexGetCellData("00O2TQ2O5Z7DPRVY5FDD5UTJB","00O2TQ2O5Z7DPRVWOC8QXKA4V","DP_1")</f>
        <v>0</v>
      </c>
      <c r="G3" s="11">
        <f>[1]!BexGetCellData("00O2TQ2O5Z7DPRVY5FDD5UZUV","00O2TQ2O5Z7DPRVWOC8QXKA4V","DP_1")</f>
        <v>0</v>
      </c>
      <c r="H3" s="11">
        <f>[1]!BexGetCellData("00O2TQ2O5Z7DPRVY7U41JWBNV","00O2TQ2O5Z7DPRVWOC8QXKA4V","DP_1")</f>
        <v>0</v>
      </c>
      <c r="I3" s="11">
        <f>[1]!BexGetCellData("00O2TQ2O5Z7DPRW4O8D9I8DNQ","00O2TQ2O5Z7DPRVWOC8QXKA4V","DP_1")</f>
        <v>0</v>
      </c>
      <c r="J3" s="11">
        <f>[1]!BexGetCellData("00O2TQ2O5Z7DPRW4WWW30XA2S","00O2TQ2O5Z7DPRVWOC8QXKA4V","DP_1")</f>
        <v>0</v>
      </c>
      <c r="K3" s="11">
        <f>[1]!BexGetCellData("00O2TQ2O5Z7DPRW5TUV31KJOZ","00O2TQ2O5Z7DPRVWOC8QXKA4V","DP_1")</f>
        <v>0</v>
      </c>
    </row>
    <row r="4" spans="1:11" x14ac:dyDescent="0.2">
      <c r="A4" s="14" t="str">
        <f>[1]!BexGetCellData("","00O2TQ2O5Z7DPRVWOC8QXKGGF","DP_1")</f>
        <v>a) APP 1</v>
      </c>
      <c r="B4" s="11">
        <f>[1]!BexGetCellData("00O2TQ2O5Z7DPRVXKQBNJU662","00O2TQ2O5Z7DPRVWOC8QXKGGF","DP_1")</f>
        <v>0</v>
      </c>
      <c r="C4" s="11">
        <f>[1]!BexGetCellData("00O2TQ2O5Z7DPRVXKQBNJUCHM","00O2TQ2O5Z7DPRVWOC8QXKGGF","DP_1")</f>
        <v>0</v>
      </c>
      <c r="D4" s="11">
        <f>[1]!BexGetCellData("00O2TQ2O5Z7DPRVXKQBNJUIT6","00O2TQ2O5Z7DPRVWOC8QXKGGF","DP_1")</f>
        <v>0</v>
      </c>
      <c r="E4" s="11">
        <f>[1]!BexGetCellData("00O2TQ2O5Z7DPRVY5FDD5UN7R","00O2TQ2O5Z7DPRVWOC8QXKGGF","DP_1")</f>
        <v>0</v>
      </c>
      <c r="F4" s="11">
        <f>[1]!BexGetCellData("00O2TQ2O5Z7DPRVY5FDD5UTJB","00O2TQ2O5Z7DPRVWOC8QXKGGF","DP_1")</f>
        <v>0</v>
      </c>
      <c r="G4" s="11">
        <f>[1]!BexGetCellData("00O2TQ2O5Z7DPRVY5FDD5UZUV","00O2TQ2O5Z7DPRVWOC8QXKGGF","DP_1")</f>
        <v>0</v>
      </c>
      <c r="H4" s="11">
        <f>[1]!BexGetCellData("00O2TQ2O5Z7DPRVY7U41JWBNV","00O2TQ2O5Z7DPRVWOC8QXKGGF","DP_1")</f>
        <v>0</v>
      </c>
      <c r="I4" s="11">
        <f>[1]!BexGetCellData("00O2TQ2O5Z7DPRW4O8D9I8DNQ","00O2TQ2O5Z7DPRVWOC8QXKGGF","DP_1")</f>
        <v>0</v>
      </c>
      <c r="J4" s="11">
        <f>[1]!BexGetCellData("00O2TQ2O5Z7DPRW4WWW30XA2S","00O2TQ2O5Z7DPRVWOC8QXKGGF","DP_1")</f>
        <v>0</v>
      </c>
      <c r="K4" s="11">
        <f>[1]!BexGetCellData("00O2TQ2O5Z7DPRW5TUV31KJOZ","00O2TQ2O5Z7DPRVWOC8QXKGGF","DP_1")</f>
        <v>0</v>
      </c>
    </row>
    <row r="5" spans="1:11" x14ac:dyDescent="0.2">
      <c r="A5" s="14" t="str">
        <f>[1]!BexGetCellData("","00O2TQ2O5Z7DPRVWOC8QXKMRZ","DP_1")</f>
        <v>b) APP 2</v>
      </c>
      <c r="B5" s="11">
        <f>[1]!BexGetCellData("00O2TQ2O5Z7DPRVXKQBNJU662","00O2TQ2O5Z7DPRVWOC8QXKMRZ","DP_1")</f>
        <v>0</v>
      </c>
      <c r="C5" s="11">
        <f>[1]!BexGetCellData("00O2TQ2O5Z7DPRVXKQBNJUCHM","00O2TQ2O5Z7DPRVWOC8QXKMRZ","DP_1")</f>
        <v>0</v>
      </c>
      <c r="D5" s="11">
        <f>[1]!BexGetCellData("00O2TQ2O5Z7DPRVXKQBNJUIT6","00O2TQ2O5Z7DPRVWOC8QXKMRZ","DP_1")</f>
        <v>0</v>
      </c>
      <c r="E5" s="11">
        <f>[1]!BexGetCellData("00O2TQ2O5Z7DPRVY5FDD5UN7R","00O2TQ2O5Z7DPRVWOC8QXKMRZ","DP_1")</f>
        <v>0</v>
      </c>
      <c r="F5" s="11">
        <f>[1]!BexGetCellData("00O2TQ2O5Z7DPRVY5FDD5UTJB","00O2TQ2O5Z7DPRVWOC8QXKMRZ","DP_1")</f>
        <v>0</v>
      </c>
      <c r="G5" s="11">
        <f>[1]!BexGetCellData("00O2TQ2O5Z7DPRVY5FDD5UZUV","00O2TQ2O5Z7DPRVWOC8QXKMRZ","DP_1")</f>
        <v>0</v>
      </c>
      <c r="H5" s="11">
        <f>[1]!BexGetCellData("00O2TQ2O5Z7DPRVY7U41JWBNV","00O2TQ2O5Z7DPRVWOC8QXKMRZ","DP_1")</f>
        <v>0</v>
      </c>
      <c r="I5" s="11">
        <f>[1]!BexGetCellData("00O2TQ2O5Z7DPRW4O8D9I8DNQ","00O2TQ2O5Z7DPRVWOC8QXKMRZ","DP_1")</f>
        <v>0</v>
      </c>
      <c r="J5" s="11">
        <f>[1]!BexGetCellData("00O2TQ2O5Z7DPRW4WWW30XA2S","00O2TQ2O5Z7DPRVWOC8QXKMRZ","DP_1")</f>
        <v>0</v>
      </c>
      <c r="K5" s="11">
        <f>[1]!BexGetCellData("00O2TQ2O5Z7DPRW5TUV31KJOZ","00O2TQ2O5Z7DPRVWOC8QXKMRZ","DP_1")</f>
        <v>0</v>
      </c>
    </row>
    <row r="6" spans="1:11" x14ac:dyDescent="0.2">
      <c r="A6" s="14" t="str">
        <f>[1]!BexGetCellData("","00O2TQ2O5Z7DPRVWOC8QXKT3J","DP_1")</f>
        <v>c) APP 3</v>
      </c>
      <c r="B6" s="11">
        <f>[1]!BexGetCellData("00O2TQ2O5Z7DPRVXKQBNJU662","00O2TQ2O5Z7DPRVWOC8QXKT3J","DP_1")</f>
        <v>0</v>
      </c>
      <c r="C6" s="11">
        <f>[1]!BexGetCellData("00O2TQ2O5Z7DPRVXKQBNJUCHM","00O2TQ2O5Z7DPRVWOC8QXKT3J","DP_1")</f>
        <v>0</v>
      </c>
      <c r="D6" s="11">
        <f>[1]!BexGetCellData("00O2TQ2O5Z7DPRVXKQBNJUIT6","00O2TQ2O5Z7DPRVWOC8QXKT3J","DP_1")</f>
        <v>0</v>
      </c>
      <c r="E6" s="11">
        <f>[1]!BexGetCellData("00O2TQ2O5Z7DPRVY5FDD5UN7R","00O2TQ2O5Z7DPRVWOC8QXKT3J","DP_1")</f>
        <v>0</v>
      </c>
      <c r="F6" s="11">
        <f>[1]!BexGetCellData("00O2TQ2O5Z7DPRVY5FDD5UTJB","00O2TQ2O5Z7DPRVWOC8QXKT3J","DP_1")</f>
        <v>0</v>
      </c>
      <c r="G6" s="11">
        <f>[1]!BexGetCellData("00O2TQ2O5Z7DPRVY5FDD5UZUV","00O2TQ2O5Z7DPRVWOC8QXKT3J","DP_1")</f>
        <v>0</v>
      </c>
      <c r="H6" s="11">
        <f>[1]!BexGetCellData("00O2TQ2O5Z7DPRVY7U41JWBNV","00O2TQ2O5Z7DPRVWOC8QXKT3J","DP_1")</f>
        <v>0</v>
      </c>
      <c r="I6" s="11">
        <f>[1]!BexGetCellData("00O2TQ2O5Z7DPRW4O8D9I8DNQ","00O2TQ2O5Z7DPRVWOC8QXKT3J","DP_1")</f>
        <v>0</v>
      </c>
      <c r="J6" s="11">
        <f>[1]!BexGetCellData("00O2TQ2O5Z7DPRW4WWW30XA2S","00O2TQ2O5Z7DPRVWOC8QXKT3J","DP_1")</f>
        <v>0</v>
      </c>
      <c r="K6" s="11">
        <f>[1]!BexGetCellData("00O2TQ2O5Z7DPRW5TUV31KJOZ","00O2TQ2O5Z7DPRVWOC8QXKT3J","DP_1")</f>
        <v>0</v>
      </c>
    </row>
    <row r="7" spans="1:11" x14ac:dyDescent="0.2">
      <c r="A7" s="14" t="str">
        <f>[1]!BexGetCellData("","00O2TQ2O5Z7DPRVX650CJDZTC","DP_1")</f>
        <v>d) APP XX</v>
      </c>
      <c r="B7" s="11">
        <f>[1]!BexGetCellData("00O2TQ2O5Z7DPRVXKQBNJU662","00O2TQ2O5Z7DPRVX650CJDZTC","DP_1")</f>
        <v>0</v>
      </c>
      <c r="C7" s="11">
        <f>[1]!BexGetCellData("00O2TQ2O5Z7DPRVXKQBNJUCHM","00O2TQ2O5Z7DPRVX650CJDZTC","DP_1")</f>
        <v>0</v>
      </c>
      <c r="D7" s="11">
        <f>[1]!BexGetCellData("00O2TQ2O5Z7DPRVXKQBNJUIT6","00O2TQ2O5Z7DPRVX650CJDZTC","DP_1")</f>
        <v>0</v>
      </c>
      <c r="E7" s="11">
        <f>[1]!BexGetCellData("00O2TQ2O5Z7DPRVY5FDD5UN7R","00O2TQ2O5Z7DPRVX650CJDZTC","DP_1")</f>
        <v>0</v>
      </c>
      <c r="F7" s="11">
        <f>[1]!BexGetCellData("00O2TQ2O5Z7DPRVY5FDD5UTJB","00O2TQ2O5Z7DPRVX650CJDZTC","DP_1")</f>
        <v>0</v>
      </c>
      <c r="G7" s="11">
        <f>[1]!BexGetCellData("00O2TQ2O5Z7DPRVY5FDD5UZUV","00O2TQ2O5Z7DPRVX650CJDZTC","DP_1")</f>
        <v>0</v>
      </c>
      <c r="H7" s="11">
        <f>[1]!BexGetCellData("00O2TQ2O5Z7DPRVY7U41JWBNV","00O2TQ2O5Z7DPRVX650CJDZTC","DP_1")</f>
        <v>0</v>
      </c>
      <c r="I7" s="11">
        <f>[1]!BexGetCellData("00O2TQ2O5Z7DPRW4O8D9I8DNQ","00O2TQ2O5Z7DPRVX650CJDZTC","DP_1")</f>
        <v>0</v>
      </c>
      <c r="J7" s="11">
        <f>[1]!BexGetCellData("00O2TQ2O5Z7DPRW4WWW30XA2S","00O2TQ2O5Z7DPRVX650CJDZTC","DP_1")</f>
        <v>0</v>
      </c>
      <c r="K7" s="11">
        <f>[1]!BexGetCellData("00O2TQ2O5Z7DPRW5TUV31KJOZ","00O2TQ2O5Z7DPRVX650CJDZTC","DP_1")</f>
        <v>0</v>
      </c>
    </row>
    <row r="8" spans="1:11" x14ac:dyDescent="0.2">
      <c r="A8" s="13" t="str">
        <f>[1]!BexGetCellData("","00O2TQ2O5Z7DPRVX6YM5NGL1S","DP_1")</f>
        <v>B. Otros Instrumentos (B=a+b+c+d)</v>
      </c>
      <c r="B8" s="11">
        <f>[1]!BexGetCellData("00O2TQ2O5Z7DPRVXKQBNJU662","00O2TQ2O5Z7DPRVX6YM5NGL1S","DP_1")</f>
        <v>0</v>
      </c>
      <c r="C8" s="11">
        <f>[1]!BexGetCellData("00O2TQ2O5Z7DPRVXKQBNJUCHM","00O2TQ2O5Z7DPRVX6YM5NGL1S","DP_1")</f>
        <v>0</v>
      </c>
      <c r="D8" s="11">
        <f>[1]!BexGetCellData("00O2TQ2O5Z7DPRVXKQBNJUIT6","00O2TQ2O5Z7DPRVX6YM5NGL1S","DP_1")</f>
        <v>0</v>
      </c>
      <c r="E8" s="11">
        <f>[1]!BexGetCellData("00O2TQ2O5Z7DPRVY5FDD5UN7R","00O2TQ2O5Z7DPRVX6YM5NGL1S","DP_1")</f>
        <v>0</v>
      </c>
      <c r="F8" s="11">
        <f>[1]!BexGetCellData("00O2TQ2O5Z7DPRVY5FDD5UTJB","00O2TQ2O5Z7DPRVX6YM5NGL1S","DP_1")</f>
        <v>0</v>
      </c>
      <c r="G8" s="11">
        <f>[1]!BexGetCellData("00O2TQ2O5Z7DPRVY5FDD5UZUV","00O2TQ2O5Z7DPRVX6YM5NGL1S","DP_1")</f>
        <v>0</v>
      </c>
      <c r="H8" s="11">
        <f>[1]!BexGetCellData("00O2TQ2O5Z7DPRVY7U41JWBNV","00O2TQ2O5Z7DPRVX6YM5NGL1S","DP_1")</f>
        <v>0</v>
      </c>
      <c r="I8" s="11">
        <f>[1]!BexGetCellData("00O2TQ2O5Z7DPRW4O8D9I8DNQ","00O2TQ2O5Z7DPRVX6YM5NGL1S","DP_1")</f>
        <v>0</v>
      </c>
      <c r="J8" s="11">
        <f>[1]!BexGetCellData("00O2TQ2O5Z7DPRW4WWW30XA2S","00O2TQ2O5Z7DPRVX6YM5NGL1S","DP_1")</f>
        <v>0</v>
      </c>
      <c r="K8" s="11">
        <f>[1]!BexGetCellData("00O2TQ2O5Z7DPRW5TUV31KJOZ","00O2TQ2O5Z7DPRVX6YM5NGL1S","DP_1")</f>
        <v>0</v>
      </c>
    </row>
    <row r="9" spans="1:11" x14ac:dyDescent="0.2">
      <c r="A9" s="14" t="str">
        <f>[1]!BexGetCellData("","00O2TQ2O5Z7DPRVXBDTAMX2MY","DP_1")</f>
        <v>a) Otro Instrumento 1</v>
      </c>
      <c r="B9" s="11">
        <f>[1]!BexGetCellData("00O2TQ2O5Z7DPRVXKQBNJU662","00O2TQ2O5Z7DPRVXBDTAMX2MY","DP_1")</f>
        <v>0</v>
      </c>
      <c r="C9" s="11">
        <f>[1]!BexGetCellData("00O2TQ2O5Z7DPRVXKQBNJUCHM","00O2TQ2O5Z7DPRVXBDTAMX2MY","DP_1")</f>
        <v>0</v>
      </c>
      <c r="D9" s="11">
        <f>[1]!BexGetCellData("00O2TQ2O5Z7DPRVXKQBNJUIT6","00O2TQ2O5Z7DPRVXBDTAMX2MY","DP_1")</f>
        <v>0</v>
      </c>
      <c r="E9" s="11">
        <f>[1]!BexGetCellData("00O2TQ2O5Z7DPRVY5FDD5UN7R","00O2TQ2O5Z7DPRVXBDTAMX2MY","DP_1")</f>
        <v>0</v>
      </c>
      <c r="F9" s="11">
        <f>[1]!BexGetCellData("00O2TQ2O5Z7DPRVY5FDD5UTJB","00O2TQ2O5Z7DPRVXBDTAMX2MY","DP_1")</f>
        <v>0</v>
      </c>
      <c r="G9" s="11">
        <f>[1]!BexGetCellData("00O2TQ2O5Z7DPRVY5FDD5UZUV","00O2TQ2O5Z7DPRVXBDTAMX2MY","DP_1")</f>
        <v>0</v>
      </c>
      <c r="H9" s="11">
        <f>[1]!BexGetCellData("00O2TQ2O5Z7DPRVY7U41JWBNV","00O2TQ2O5Z7DPRVXBDTAMX2MY","DP_1")</f>
        <v>0</v>
      </c>
      <c r="I9" s="11">
        <f>[1]!BexGetCellData("00O2TQ2O5Z7DPRW4O8D9I8DNQ","00O2TQ2O5Z7DPRVXBDTAMX2MY","DP_1")</f>
        <v>0</v>
      </c>
      <c r="J9" s="11">
        <f>[1]!BexGetCellData("00O2TQ2O5Z7DPRW4WWW30XA2S","00O2TQ2O5Z7DPRVXBDTAMX2MY","DP_1")</f>
        <v>0</v>
      </c>
      <c r="K9" s="11">
        <f>[1]!BexGetCellData("00O2TQ2O5Z7DPRW5TUV31KJOZ","00O2TQ2O5Z7DPRVXBDTAMX2MY","DP_1")</f>
        <v>0</v>
      </c>
    </row>
    <row r="10" spans="1:11" x14ac:dyDescent="0.2">
      <c r="A10" s="14" t="str">
        <f>[1]!BexGetCellData("","00O2TQ2O5Z7DPRVXBDTAMX8YI","DP_1")</f>
        <v>a) Otro Instrumento 2</v>
      </c>
      <c r="B10" s="11">
        <f>[1]!BexGetCellData("00O2TQ2O5Z7DPRVXKQBNJU662","00O2TQ2O5Z7DPRVXBDTAMX8YI","DP_1")</f>
        <v>0</v>
      </c>
      <c r="C10" s="11">
        <f>[1]!BexGetCellData("00O2TQ2O5Z7DPRVXKQBNJUCHM","00O2TQ2O5Z7DPRVXBDTAMX8YI","DP_1")</f>
        <v>0</v>
      </c>
      <c r="D10" s="11">
        <f>[1]!BexGetCellData("00O2TQ2O5Z7DPRVXKQBNJUIT6","00O2TQ2O5Z7DPRVXBDTAMX8YI","DP_1")</f>
        <v>0</v>
      </c>
      <c r="E10" s="11">
        <f>[1]!BexGetCellData("00O2TQ2O5Z7DPRVY5FDD5UN7R","00O2TQ2O5Z7DPRVXBDTAMX8YI","DP_1")</f>
        <v>0</v>
      </c>
      <c r="F10" s="11">
        <f>[1]!BexGetCellData("00O2TQ2O5Z7DPRVY5FDD5UTJB","00O2TQ2O5Z7DPRVXBDTAMX8YI","DP_1")</f>
        <v>0</v>
      </c>
      <c r="G10" s="11">
        <f>[1]!BexGetCellData("00O2TQ2O5Z7DPRVY5FDD5UZUV","00O2TQ2O5Z7DPRVXBDTAMX8YI","DP_1")</f>
        <v>0</v>
      </c>
      <c r="H10" s="11">
        <f>[1]!BexGetCellData("00O2TQ2O5Z7DPRVY7U41JWBNV","00O2TQ2O5Z7DPRVXBDTAMX8YI","DP_1")</f>
        <v>0</v>
      </c>
      <c r="I10" s="11">
        <f>[1]!BexGetCellData("00O2TQ2O5Z7DPRW4O8D9I8DNQ","00O2TQ2O5Z7DPRVXBDTAMX8YI","DP_1")</f>
        <v>0</v>
      </c>
      <c r="J10" s="11">
        <f>[1]!BexGetCellData("00O2TQ2O5Z7DPRW4WWW30XA2S","00O2TQ2O5Z7DPRVXBDTAMX8YI","DP_1")</f>
        <v>0</v>
      </c>
      <c r="K10" s="11">
        <f>[1]!BexGetCellData("00O2TQ2O5Z7DPRW5TUV31KJOZ","00O2TQ2O5Z7DPRVXBDTAMX8YI","DP_1")</f>
        <v>0</v>
      </c>
    </row>
    <row r="11" spans="1:11" x14ac:dyDescent="0.2">
      <c r="A11" s="14" t="str">
        <f>[1]!BexGetCellData("","00O2TQ2O5Z7DPRVXBDTAMXFA2","DP_1")</f>
        <v>a) Otro Instrumento 3</v>
      </c>
      <c r="B11" s="11">
        <f>[1]!BexGetCellData("00O2TQ2O5Z7DPRVXKQBNJU662","00O2TQ2O5Z7DPRVXBDTAMXFA2","DP_1")</f>
        <v>0</v>
      </c>
      <c r="C11" s="11">
        <f>[1]!BexGetCellData("00O2TQ2O5Z7DPRVXKQBNJUCHM","00O2TQ2O5Z7DPRVXBDTAMXFA2","DP_1")</f>
        <v>0</v>
      </c>
      <c r="D11" s="11">
        <f>[1]!BexGetCellData("00O2TQ2O5Z7DPRVXKQBNJUIT6","00O2TQ2O5Z7DPRVXBDTAMXFA2","DP_1")</f>
        <v>0</v>
      </c>
      <c r="E11" s="11">
        <f>[1]!BexGetCellData("00O2TQ2O5Z7DPRVY5FDD5UN7R","00O2TQ2O5Z7DPRVXBDTAMXFA2","DP_1")</f>
        <v>0</v>
      </c>
      <c r="F11" s="11">
        <f>[1]!BexGetCellData("00O2TQ2O5Z7DPRVY5FDD5UTJB","00O2TQ2O5Z7DPRVXBDTAMXFA2","DP_1")</f>
        <v>0</v>
      </c>
      <c r="G11" s="11">
        <f>[1]!BexGetCellData("00O2TQ2O5Z7DPRVY5FDD5UZUV","00O2TQ2O5Z7DPRVXBDTAMXFA2","DP_1")</f>
        <v>0</v>
      </c>
      <c r="H11" s="11">
        <f>[1]!BexGetCellData("00O2TQ2O5Z7DPRVY7U41JWBNV","00O2TQ2O5Z7DPRVXBDTAMXFA2","DP_1")</f>
        <v>0</v>
      </c>
      <c r="I11" s="11">
        <f>[1]!BexGetCellData("00O2TQ2O5Z7DPRW4O8D9I8DNQ","00O2TQ2O5Z7DPRVXBDTAMXFA2","DP_1")</f>
        <v>0</v>
      </c>
      <c r="J11" s="11">
        <f>[1]!BexGetCellData("00O2TQ2O5Z7DPRW4WWW30XA2S","00O2TQ2O5Z7DPRVXBDTAMXFA2","DP_1")</f>
        <v>0</v>
      </c>
      <c r="K11" s="11">
        <f>[1]!BexGetCellData("00O2TQ2O5Z7DPRW5TUV31KJOZ","00O2TQ2O5Z7DPRVXBDTAMXFA2","DP_1")</f>
        <v>0</v>
      </c>
    </row>
    <row r="12" spans="1:11" x14ac:dyDescent="0.2">
      <c r="A12" s="14" t="str">
        <f>[1]!BexGetCellData("","00O2TQ2O5Z7DPRVX8RH3LQK5U","DP_1")</f>
        <v>a) Otro Instrumento XX</v>
      </c>
      <c r="B12" s="11">
        <f>[1]!BexGetCellData("00O2TQ2O5Z7DPRVXKQBNJU662","00O2TQ2O5Z7DPRVX8RH3LQK5U","DP_1")</f>
        <v>0</v>
      </c>
      <c r="C12" s="11">
        <f>[1]!BexGetCellData("00O2TQ2O5Z7DPRVXKQBNJUCHM","00O2TQ2O5Z7DPRVX8RH3LQK5U","DP_1")</f>
        <v>0</v>
      </c>
      <c r="D12" s="11">
        <f>[1]!BexGetCellData("00O2TQ2O5Z7DPRVXKQBNJUIT6","00O2TQ2O5Z7DPRVX8RH3LQK5U","DP_1")</f>
        <v>0</v>
      </c>
      <c r="E12" s="11">
        <f>[1]!BexGetCellData("00O2TQ2O5Z7DPRVY5FDD5UN7R","00O2TQ2O5Z7DPRVX8RH3LQK5U","DP_1")</f>
        <v>0</v>
      </c>
      <c r="F12" s="11">
        <f>[1]!BexGetCellData("00O2TQ2O5Z7DPRVY5FDD5UTJB","00O2TQ2O5Z7DPRVX8RH3LQK5U","DP_1")</f>
        <v>0</v>
      </c>
      <c r="G12" s="11">
        <f>[1]!BexGetCellData("00O2TQ2O5Z7DPRVY5FDD5UZUV","00O2TQ2O5Z7DPRVX8RH3LQK5U","DP_1")</f>
        <v>0</v>
      </c>
      <c r="H12" s="11">
        <f>[1]!BexGetCellData("00O2TQ2O5Z7DPRVY7U41JWBNV","00O2TQ2O5Z7DPRVX8RH3LQK5U","DP_1")</f>
        <v>0</v>
      </c>
      <c r="I12" s="11">
        <f>[1]!BexGetCellData("00O2TQ2O5Z7DPRW4O8D9I8DNQ","00O2TQ2O5Z7DPRVX8RH3LQK5U","DP_1")</f>
        <v>0</v>
      </c>
      <c r="J12" s="11">
        <f>[1]!BexGetCellData("00O2TQ2O5Z7DPRW4WWW30XA2S","00O2TQ2O5Z7DPRVX8RH3LQK5U","DP_1")</f>
        <v>0</v>
      </c>
      <c r="K12" s="11">
        <f>[1]!BexGetCellData("00O2TQ2O5Z7DPRW5TUV31KJOZ","00O2TQ2O5Z7DPRVX8RH3LQK5U","DP_1")</f>
        <v>0</v>
      </c>
    </row>
    <row r="13" spans="1:11" x14ac:dyDescent="0.2">
      <c r="A13" s="13" t="str">
        <f>[1]!BexGetCellData("","00O2TQ2O5Z7DPRVX7JZOAUJRK","DP_1")</f>
        <v>C. Total de Obligaciones Diferentes de Financiamiento(C=A+B)</v>
      </c>
      <c r="B13" s="11">
        <f>[1]!BexGetCellData("00O2TQ2O5Z7DPRVXKQBNJU662","00O2TQ2O5Z7DPRVX7JZOAUJRK","DP_1")</f>
        <v>0</v>
      </c>
      <c r="C13" s="11">
        <f>[1]!BexGetCellData("00O2TQ2O5Z7DPRVXKQBNJUCHM","00O2TQ2O5Z7DPRVX7JZOAUJRK","DP_1")</f>
        <v>0</v>
      </c>
      <c r="D13" s="11">
        <f>[1]!BexGetCellData("00O2TQ2O5Z7DPRVXKQBNJUIT6","00O2TQ2O5Z7DPRVX7JZOAUJRK","DP_1")</f>
        <v>0</v>
      </c>
      <c r="E13" s="11">
        <f>[1]!BexGetCellData("00O2TQ2O5Z7DPRVY5FDD5UN7R","00O2TQ2O5Z7DPRVX7JZOAUJRK","DP_1")</f>
        <v>0</v>
      </c>
      <c r="F13" s="11">
        <f>[1]!BexGetCellData("00O2TQ2O5Z7DPRVY5FDD5UTJB","00O2TQ2O5Z7DPRVX7JZOAUJRK","DP_1")</f>
        <v>0</v>
      </c>
      <c r="G13" s="11">
        <f>[1]!BexGetCellData("00O2TQ2O5Z7DPRVY5FDD5UZUV","00O2TQ2O5Z7DPRVX7JZOAUJRK","DP_1")</f>
        <v>0</v>
      </c>
      <c r="H13" s="11">
        <f>[1]!BexGetCellData("00O2TQ2O5Z7DPRVY7U41JWBNV","00O2TQ2O5Z7DPRVX7JZOAUJRK","DP_1")</f>
        <v>0</v>
      </c>
      <c r="I13" s="11">
        <f>[1]!BexGetCellData("00O2TQ2O5Z7DPRW4O8D9I8DNQ","00O2TQ2O5Z7DPRVX7JZOAUJRK","DP_1")</f>
        <v>0</v>
      </c>
      <c r="J13" s="11">
        <f>[1]!BexGetCellData("00O2TQ2O5Z7DPRW4WWW30XA2S","00O2TQ2O5Z7DPRVX7JZOAUJRK","DP_1")</f>
        <v>0</v>
      </c>
      <c r="K13" s="11">
        <f>[1]!BexGetCellData("00O2TQ2O5Z7DPRW5TUV31KJOZ","00O2TQ2O5Z7DPRVX7JZOAUJRK","DP_1")</f>
        <v>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D8A546E-BD10-4BC6-AE1E-B9D3F499C9C9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Analítico de Obligaciones Difer</vt:lpstr>
      <vt:lpstr>fuente1</vt:lpstr>
      <vt:lpstr>'Analítico de Obligaciones Difer'!Área_de_impresión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 Informe Analítico de Oblig. dif. De Financiamiento r23</dc:title>
  <dc:creator>steel</dc:creator>
  <cp:lastModifiedBy>Suelem Janeth González Rodríguez</cp:lastModifiedBy>
  <cp:lastPrinted>2025-05-08T15:53:56Z</cp:lastPrinted>
  <dcterms:created xsi:type="dcterms:W3CDTF">2017-07-25T16:59:28Z</dcterms:created>
  <dcterms:modified xsi:type="dcterms:W3CDTF">2025-05-08T16:09:38Z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Analítico de Obligaciones Difer</vt:lpwstr>
  </property>
  <property fmtid="{D5CDD505-2E9C-101B-9397-08002B2CF9AE}" pid="3" name="BExAnalyzer_OldName">
    <vt:lpwstr>F3-IAODF.xlsx</vt:lpwstr>
  </property>
</Properties>
</file>