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C:\SERGIO MACIEL\2025\segundo trimestre\LDF\"/>
    </mc:Choice>
  </mc:AlternateContent>
  <bookViews>
    <workbookView xWindow="-120" yWindow="-120" windowWidth="20730" windowHeight="11160" firstSheet="3" activeTab="3"/>
  </bookViews>
  <sheets>
    <sheet name="BExRepositorySheet" sheetId="4" state="veryHidden" r:id="rId1"/>
    <sheet name="Table" sheetId="1" state="hidden" r:id="rId2"/>
    <sheet name="Sheet1" sheetId="5" state="hidden" r:id="rId3"/>
    <sheet name="Estado Situacion Financiera Det" sheetId="6" r:id="rId4"/>
    <sheet name="Graph" sheetId="2" state="hidden" r:id="rId5"/>
  </sheets>
  <externalReferences>
    <externalReference r:id="rId6"/>
  </externalReferences>
  <definedNames>
    <definedName name="_xlnm.Print_Area" localSheetId="2">Sheet1!$A$1:$M$81</definedName>
    <definedName name="_xlnm.Print_Area" localSheetId="1">Table!$A$1:$M$68</definedName>
    <definedName name="DF_GRID_1">Table!$G$15:$L$67</definedName>
    <definedName name="DF_NAVPANEL_13">Table!$C$15</definedName>
    <definedName name="DF_NAVPANEL_18">Table!$C$15</definedName>
    <definedName name="SAPBEXhrIndnt" hidden="1">"Wide"</definedName>
    <definedName name="SAPsysID" hidden="1">"708C5W7SBKP804JT78WJ0JNKI"</definedName>
    <definedName name="SAPwbID" hidden="1">"ARS"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" i="6" l="1"/>
  <c r="N8" i="6"/>
  <c r="N10" i="6" l="1"/>
  <c r="O10" i="6" s="1"/>
  <c r="U7" i="6" l="1"/>
  <c r="U8" i="6"/>
  <c r="U9" i="6"/>
  <c r="U13" i="6"/>
  <c r="U12" i="6"/>
  <c r="N13" i="6" l="1"/>
  <c r="N12" i="6"/>
  <c r="O9" i="6"/>
  <c r="O8" i="6"/>
  <c r="N7" i="6"/>
  <c r="O7" i="6" s="1"/>
  <c r="S17" i="6"/>
  <c r="S16" i="6"/>
  <c r="S15" i="6"/>
  <c r="S14" i="6"/>
  <c r="S13" i="6"/>
  <c r="S12" i="6"/>
  <c r="S11" i="6"/>
  <c r="S10" i="6"/>
  <c r="S9" i="6"/>
  <c r="S8" i="6"/>
  <c r="S7" i="6"/>
  <c r="L15" i="6" l="1"/>
  <c r="L18" i="6"/>
  <c r="L19" i="6" s="1"/>
  <c r="L22" i="6" s="1"/>
  <c r="P8" i="6"/>
  <c r="H77" i="6"/>
  <c r="H78" i="6"/>
  <c r="G78" i="6"/>
  <c r="G77" i="6"/>
  <c r="H70" i="6"/>
  <c r="H71" i="6"/>
  <c r="H72" i="6"/>
  <c r="H73" i="6"/>
  <c r="H74" i="6"/>
  <c r="G71" i="6"/>
  <c r="G72" i="6"/>
  <c r="G73" i="6"/>
  <c r="G74" i="6"/>
  <c r="G70" i="6"/>
  <c r="G66" i="6"/>
  <c r="H66" i="6"/>
  <c r="G67" i="6"/>
  <c r="H67" i="6"/>
  <c r="H65" i="6"/>
  <c r="G65" i="6"/>
  <c r="G52" i="6"/>
  <c r="H52" i="6"/>
  <c r="G53" i="6"/>
  <c r="H53" i="6"/>
  <c r="G54" i="6"/>
  <c r="H54" i="6"/>
  <c r="G55" i="6"/>
  <c r="H55" i="6"/>
  <c r="G56" i="6"/>
  <c r="H56" i="6"/>
  <c r="H51" i="6"/>
  <c r="G51" i="6"/>
  <c r="G43" i="6"/>
  <c r="H43" i="6"/>
  <c r="G44" i="6"/>
  <c r="H44" i="6"/>
  <c r="G45" i="6"/>
  <c r="H45" i="6"/>
  <c r="G46" i="6"/>
  <c r="H46" i="6"/>
  <c r="G39" i="6"/>
  <c r="H39" i="6"/>
  <c r="G40" i="6"/>
  <c r="H40" i="6"/>
  <c r="G41" i="6"/>
  <c r="H41" i="6"/>
  <c r="G42" i="6"/>
  <c r="H42" i="6"/>
  <c r="G32" i="6"/>
  <c r="H32" i="6"/>
  <c r="G33" i="6"/>
  <c r="H33" i="6"/>
  <c r="G34" i="6"/>
  <c r="H34" i="6"/>
  <c r="G35" i="6"/>
  <c r="H35" i="6"/>
  <c r="G36" i="6"/>
  <c r="H36" i="6"/>
  <c r="G37" i="6"/>
  <c r="H37" i="6"/>
  <c r="G38" i="6"/>
  <c r="H38" i="6"/>
  <c r="G29" i="6"/>
  <c r="H29" i="6"/>
  <c r="G30" i="6"/>
  <c r="H30" i="6"/>
  <c r="G31" i="6"/>
  <c r="H31" i="6"/>
  <c r="G28" i="6"/>
  <c r="H28" i="6"/>
  <c r="H27" i="6"/>
  <c r="G27" i="6"/>
  <c r="G26" i="6"/>
  <c r="H26" i="6"/>
  <c r="H25" i="6"/>
  <c r="G25" i="6"/>
  <c r="G22" i="6"/>
  <c r="H22" i="6"/>
  <c r="G23" i="6"/>
  <c r="H23" i="6"/>
  <c r="H21" i="6"/>
  <c r="G21" i="6"/>
  <c r="G12" i="6"/>
  <c r="H12" i="6"/>
  <c r="G13" i="6"/>
  <c r="H13" i="6"/>
  <c r="G14" i="6"/>
  <c r="H14" i="6"/>
  <c r="G15" i="6"/>
  <c r="H15" i="6"/>
  <c r="G16" i="6"/>
  <c r="H16" i="6"/>
  <c r="G17" i="6"/>
  <c r="H17" i="6"/>
  <c r="G18" i="6"/>
  <c r="H18" i="6"/>
  <c r="G19" i="6"/>
  <c r="H19" i="6"/>
  <c r="H11" i="6"/>
  <c r="G11" i="6"/>
  <c r="C52" i="6"/>
  <c r="D52" i="6"/>
  <c r="C53" i="6"/>
  <c r="D53" i="6"/>
  <c r="C54" i="6"/>
  <c r="D54" i="6"/>
  <c r="C55" i="6"/>
  <c r="D55" i="6"/>
  <c r="C56" i="6"/>
  <c r="D56" i="6"/>
  <c r="C57" i="6"/>
  <c r="D57" i="6"/>
  <c r="C58" i="6"/>
  <c r="D58" i="6"/>
  <c r="C59" i="6"/>
  <c r="D59" i="6"/>
  <c r="D51" i="6"/>
  <c r="C51" i="6"/>
  <c r="C44" i="6"/>
  <c r="D44" i="6"/>
  <c r="C45" i="6"/>
  <c r="D45" i="6"/>
  <c r="C46" i="6"/>
  <c r="D46" i="6"/>
  <c r="D43" i="6"/>
  <c r="C43" i="6"/>
  <c r="C41" i="6"/>
  <c r="D41" i="6"/>
  <c r="D40" i="6"/>
  <c r="C40" i="6"/>
  <c r="D38" i="6"/>
  <c r="C38" i="6"/>
  <c r="C34" i="6"/>
  <c r="D34" i="6"/>
  <c r="C35" i="6"/>
  <c r="D35" i="6"/>
  <c r="C36" i="6"/>
  <c r="D36" i="6"/>
  <c r="C37" i="6"/>
  <c r="D37" i="6"/>
  <c r="D33" i="6"/>
  <c r="C33" i="6"/>
  <c r="C28" i="6"/>
  <c r="D28" i="6"/>
  <c r="C29" i="6"/>
  <c r="D29" i="6"/>
  <c r="C30" i="6"/>
  <c r="D30" i="6"/>
  <c r="C31" i="6"/>
  <c r="D31" i="6"/>
  <c r="D27" i="6"/>
  <c r="C27" i="6"/>
  <c r="C20" i="6"/>
  <c r="D20" i="6"/>
  <c r="C21" i="6"/>
  <c r="D21" i="6"/>
  <c r="C22" i="6"/>
  <c r="D22" i="6"/>
  <c r="C23" i="6"/>
  <c r="D23" i="6"/>
  <c r="C24" i="6"/>
  <c r="D24" i="6"/>
  <c r="C25" i="6"/>
  <c r="D25" i="6"/>
  <c r="D19" i="6"/>
  <c r="C19" i="6"/>
  <c r="C12" i="6"/>
  <c r="D12" i="6"/>
  <c r="C13" i="6"/>
  <c r="D13" i="6"/>
  <c r="C14" i="6"/>
  <c r="D14" i="6"/>
  <c r="C15" i="6"/>
  <c r="D15" i="6"/>
  <c r="C16" i="6"/>
  <c r="D16" i="6"/>
  <c r="C17" i="6"/>
  <c r="D17" i="6"/>
  <c r="D11" i="6"/>
  <c r="C11" i="6"/>
  <c r="N15" i="6" l="1"/>
  <c r="N16" i="6" s="1"/>
  <c r="N21" i="6" s="1"/>
  <c r="L16" i="6"/>
  <c r="L21" i="6" s="1"/>
  <c r="G58" i="6"/>
  <c r="D10" i="6"/>
  <c r="D42" i="6"/>
  <c r="H24" i="6"/>
  <c r="H58" i="6"/>
  <c r="C61" i="6"/>
  <c r="D61" i="6"/>
  <c r="H69" i="6"/>
  <c r="G64" i="6"/>
  <c r="C42" i="6"/>
  <c r="H76" i="6"/>
  <c r="D32" i="6"/>
  <c r="D26" i="6"/>
  <c r="G10" i="6"/>
  <c r="H20" i="6"/>
  <c r="C10" i="6"/>
  <c r="G69" i="6"/>
  <c r="G76" i="6"/>
  <c r="H64" i="6"/>
  <c r="G24" i="6"/>
  <c r="G20" i="6"/>
  <c r="H10" i="6"/>
  <c r="C39" i="6"/>
  <c r="D39" i="6"/>
  <c r="C32" i="6"/>
  <c r="C26" i="6"/>
  <c r="C18" i="6"/>
  <c r="D18" i="6"/>
  <c r="L24" i="6" l="1"/>
  <c r="L25" i="6"/>
  <c r="H48" i="6"/>
  <c r="H60" i="6" s="1"/>
  <c r="C48" i="6"/>
  <c r="C63" i="6" s="1"/>
  <c r="D48" i="6"/>
  <c r="D63" i="6" s="1"/>
  <c r="G48" i="6"/>
  <c r="G60" i="6" s="1"/>
  <c r="G80" i="6"/>
  <c r="H80" i="6"/>
  <c r="G82" i="6" l="1"/>
  <c r="H82" i="6"/>
</calcChain>
</file>

<file path=xl/sharedStrings.xml><?xml version="1.0" encoding="utf-8"?>
<sst xmlns="http://schemas.openxmlformats.org/spreadsheetml/2006/main" count="453" uniqueCount="275">
  <si>
    <t>FEP8Qry3</t>
  </si>
  <si>
    <t>Information</t>
  </si>
  <si>
    <t>Table</t>
  </si>
  <si>
    <t xml:space="preserve"> </t>
  </si>
  <si>
    <t>Filter</t>
  </si>
  <si>
    <t>Descripción query</t>
  </si>
  <si>
    <t>Estado de Situacion Financiera Det A</t>
  </si>
  <si>
    <t>Actualidad datos (fecha)</t>
  </si>
  <si>
    <t>Modificado por</t>
  </si>
  <si>
    <t>Autor</t>
  </si>
  <si>
    <t>ADVJYNOQUIO</t>
  </si>
  <si>
    <t>Fe.clave</t>
  </si>
  <si>
    <t>16/10/2018</t>
  </si>
  <si>
    <t>Nombre técnico query</t>
  </si>
  <si>
    <t>ZFI_VRL_MP02_Q008A</t>
  </si>
  <si>
    <t>Usuario actual</t>
  </si>
  <si>
    <t>InfoSitio</t>
  </si>
  <si>
    <t>ZVRL_MP02</t>
  </si>
  <si>
    <t>Últ.actual.pantalla</t>
  </si>
  <si>
    <t>Área funcional</t>
  </si>
  <si>
    <t/>
  </si>
  <si>
    <t>Centro de beneficio</t>
  </si>
  <si>
    <t>Centro de coste</t>
  </si>
  <si>
    <t>Ejercicio/Período</t>
  </si>
  <si>
    <t>Ejercicio</t>
  </si>
  <si>
    <t>Estruct.</t>
  </si>
  <si>
    <t>Período contable</t>
  </si>
  <si>
    <t>Ratios</t>
  </si>
  <si>
    <t>Actualidad de datos</t>
  </si>
  <si>
    <t>Hora de modificación</t>
  </si>
  <si>
    <t>Saldo Actual (ORIGINAL)</t>
  </si>
  <si>
    <t>Saldo Anterior (ORIGINAL)</t>
  </si>
  <si>
    <t>Saldo Actual (NUEVO)</t>
  </si>
  <si>
    <t>Saldo Anterior (NUEVO)</t>
  </si>
  <si>
    <t>Saldo acumulado</t>
  </si>
  <si>
    <t>Activo</t>
  </si>
  <si>
    <t xml:space="preserve">  Activo Circulante</t>
  </si>
  <si>
    <t xml:space="preserve">    a. Efectivo y Equivalentes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</si>
  <si>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</si>
  <si>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</si>
  <si>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</si>
  <si>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</si>
  <si>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</si>
  <si>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</t>
  </si>
  <si>
    <t xml:space="preserve">    a7) Otros Efectivos y Equivalentes</t>
  </si>
  <si>
    <t xml:space="preserve">    b. Derechos a Recibir Efectivo o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</si>
  <si>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</si>
  <si>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</si>
  <si>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</si>
  <si>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</si>
  <si>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</si>
  <si>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</si>
  <si>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</t>
  </si>
  <si>
    <t xml:space="preserve">    c. Derechos a Recibir Bienes o Servicios</t>
  </si>
  <si>
    <t xml:space="preserve">    c1) Anticipo a Proveedores por Adquisición de Bienes y</t>
  </si>
  <si>
    <t xml:space="preserve">    c2) Anticipo a Proveedores por Adquisición de Bienes Inm</t>
  </si>
  <si>
    <t xml:space="preserve">    c3) Anticipo a Proveedores por Adquisición de Bienes Int</t>
  </si>
  <si>
    <t xml:space="preserve">    c4) Anticipo a Contratistas por Obras Públicas a Corto P</t>
  </si>
  <si>
    <t xml:space="preserve">    c5) Otros Derechos a Recibir Bienes o Servicios a Corto</t>
  </si>
  <si>
    <t xml:space="preserve">    d. Inventarios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</si>
  <si>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</si>
  <si>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</si>
  <si>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</si>
  <si>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</t>
  </si>
  <si>
    <t xml:space="preserve">    d5) Bienes en Tránsito</t>
  </si>
  <si>
    <t xml:space="preserve">    e. Almacenes</t>
  </si>
  <si>
    <t xml:space="preserve">    f. Estimación por Pérdida o Deterioro de Activos Circ.</t>
  </si>
  <si>
    <t xml:space="preserve">    f1) Estimaciones para Cuentas Incobrables por Derechos a</t>
  </si>
  <si>
    <t xml:space="preserve">    f2) Estimación por Deterioro de Inventarios</t>
  </si>
  <si>
    <t xml:space="preserve">    g. Otros Activos Circulantes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</si>
  <si>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</si>
  <si>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</si>
  <si>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</t>
  </si>
  <si>
    <t xml:space="preserve">    g4) Adquisición con Fondos de Terceros</t>
  </si>
  <si>
    <t xml:space="preserve">  IA. Total de Activos Circulantes</t>
  </si>
  <si>
    <t xml:space="preserve">  Activo No Circulante</t>
  </si>
  <si>
    <t xml:space="preserve">    a. Inversiones Financieras a Largo Plazo</t>
  </si>
  <si>
    <t xml:space="preserve">    b. Derechos a Recibir Efectivo o Equivalentes a LP</t>
  </si>
  <si>
    <t xml:space="preserve">    c. Bienes Inmuebles, Infra. y Construcc. en Proceso</t>
  </si>
  <si>
    <t xml:space="preserve">    d. Bienes Muebles</t>
  </si>
  <si>
    <t xml:space="preserve">    e. Activos Intangibles</t>
  </si>
  <si>
    <t xml:space="preserve">    f. Depreciación, Deterioro y Amort. Acum. de Bien</t>
  </si>
  <si>
    <t xml:space="preserve">    g. Activos Diferidos</t>
  </si>
  <si>
    <t xml:space="preserve">    h. Estimación por Pérdida o Det. de Activos no Circulant</t>
  </si>
  <si>
    <t xml:space="preserve">    i. Otros Activos no Circulantes</t>
  </si>
  <si>
    <t xml:space="preserve">  IB. Total de Activos No Circulantes</t>
  </si>
  <si>
    <t>I. Total del Activo</t>
  </si>
  <si>
    <t>Pasivo</t>
  </si>
  <si>
    <t xml:space="preserve">  Pasivo Circulante</t>
  </si>
  <si>
    <t xml:space="preserve">    a. Cuentas por Pagar a Corto Plazo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</si>
  <si>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</si>
  <si>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</si>
  <si>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</t>
  </si>
  <si>
    <t xml:space="preserve">    a4) Participaciones y Aportaciones por Pagar a Corto Pla</t>
  </si>
  <si>
    <t xml:space="preserve">    a5) Transferencias Otorgadas por Pagar a Corto Plazo</t>
  </si>
  <si>
    <t xml:space="preserve">    a6) Intereses, Comisiones y Otros Gastos de la Deuda Púb</t>
  </si>
  <si>
    <t xml:space="preserve">    a7) Retenciones y Contribuciones por Pagar a Corto Plazo</t>
  </si>
  <si>
    <t xml:space="preserve">    a8) Devoluciones de la Ley de Ingresos por Pagar a Corto</t>
  </si>
  <si>
    <t xml:space="preserve">    a9) Otras Cuentas por Pagar a Corto Plazo</t>
  </si>
  <si>
    <t xml:space="preserve">    b. Documentos por Pagar a Corto Plazo</t>
  </si>
  <si>
    <t xml:space="preserve">    b1) Documentos Comerciales por Pagar a Corto Plazo</t>
  </si>
  <si>
    <t xml:space="preserve">    b2) Documentos con Contratistas por Obras Públicas por P</t>
  </si>
  <si>
    <t xml:space="preserve">    b3) Otros Documentos por Pagar a Corto Plazo</t>
  </si>
  <si>
    <t xml:space="preserve">    c. Porción a Corto Plazo de la Deuda Pública</t>
  </si>
  <si>
    <t xml:space="preserve">    c1) Porción a Corto Plazo de la Deuda Pública</t>
  </si>
  <si>
    <t xml:space="preserve">    c2) Porción a Corto Plazo de Arrendamiento Financiero</t>
  </si>
  <si>
    <t xml:space="preserve">    d. Títulos y Valores a Corto Plazo</t>
  </si>
  <si>
    <t xml:space="preserve">    e. Pasivos Diferidos a Corto Plazo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</si>
  <si>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</si>
  <si>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</si>
  <si>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</si>
  <si>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f. Fondos y Bienes de Terceros en Garantía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</si>
  <si>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</si>
  <si>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</si>
  <si>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</si>
  <si>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</t>
  </si>
  <si>
    <t xml:space="preserve">    f5) Otros Fondos de Terceros en Garantía y/o Administrac</t>
  </si>
  <si>
    <t xml:space="preserve">    f6) Valores y Bienes en Garantía a Corto Plazo</t>
  </si>
  <si>
    <t xml:space="preserve">    g. Provisiones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</si>
  <si>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</si>
  <si>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</si>
  <si>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</si>
  <si>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h. Otros Pasivos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</si>
  <si>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</si>
  <si>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</si>
  <si>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</si>
  <si>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 xml:space="preserve">  IIA. Total de Pasivos Circulantes</t>
  </si>
  <si>
    <t xml:space="preserve">  Pasivo No Circulante</t>
  </si>
  <si>
    <t xml:space="preserve">    a. Cuentas por Pagar a Largo Plazo</t>
  </si>
  <si>
    <t xml:space="preserve">    b. Documentos por Pagar a Largo Plazo</t>
  </si>
  <si>
    <t xml:space="preserve">    c. Deuda Pública a Largo Plazo</t>
  </si>
  <si>
    <t xml:space="preserve">    d. Pasivos Diferidos a Largo Plazo</t>
  </si>
  <si>
    <t xml:space="preserve">    e. Fondos y Bienes de Terceros en Garantía</t>
  </si>
  <si>
    <t xml:space="preserve">    f. Provisiones a Largo Plazo</t>
  </si>
  <si>
    <t xml:space="preserve">  IIB. Total de Pasivos No Circulantes</t>
  </si>
  <si>
    <t>II. Total del Pasivo</t>
  </si>
  <si>
    <t>Hacienda Pública/Patrimonio</t>
  </si>
  <si>
    <t xml:space="preserve">  IIIA. Hacienda Pública/Patrimonio Contribuido</t>
  </si>
  <si>
    <t xml:space="preserve">    Aportaciones</t>
  </si>
  <si>
    <t xml:space="preserve">    Donaciones de Capital</t>
  </si>
  <si>
    <t xml:space="preserve">    Actualización de la Hacienda Pública/Pa</t>
  </si>
  <si>
    <t xml:space="preserve">  IIIB. Hacienda Pública/Patrimonio Generado</t>
  </si>
  <si>
    <t xml:space="preserve">    Resultados del Ejercicio (Ahorro/ Desahorro)</t>
  </si>
  <si>
    <t xml:space="preserve">    Resultados de Ejercicios Anteriores</t>
  </si>
  <si>
    <t xml:space="preserve">    Revalúos</t>
  </si>
  <si>
    <t xml:space="preserve">    Reservas</t>
  </si>
  <si>
    <t xml:space="preserve">    Rectificaciones de Resultados de Ejercicios Anteriores</t>
  </si>
  <si>
    <t xml:space="preserve">  IIIC. Exceso o Insuficiencia en la Actualización de la Hac</t>
  </si>
  <si>
    <t xml:space="preserve">    Resultado por Tenencia de Activos no Monetarios</t>
  </si>
  <si>
    <t xml:space="preserve">    Resultado por Tenencia de Activos no Mo</t>
  </si>
  <si>
    <t>III. Total Hacienda Pública/Patrimonio</t>
  </si>
  <si>
    <t>IV. Total del Pasivo y Hacienda Pública/Patrimonio</t>
  </si>
  <si>
    <t>2018</t>
  </si>
  <si>
    <t>1..12</t>
  </si>
  <si>
    <t>Gob del Edo de Michoacán</t>
  </si>
  <si>
    <t>Selección vacía</t>
  </si>
  <si>
    <t>12</t>
  </si>
  <si>
    <t>Enero</t>
  </si>
  <si>
    <t>Diciembre</t>
  </si>
  <si>
    <t>1</t>
  </si>
  <si>
    <t>2017</t>
  </si>
  <si>
    <t>4to Trimestre 2018</t>
  </si>
  <si>
    <t>4to Trimestre 2017</t>
  </si>
  <si>
    <t>GOBIERNO DEL ESTADO DE MICHOACÁN DE OCAMPO</t>
  </si>
  <si>
    <t>Estado de Situación Financiera Detallado - LDF</t>
  </si>
  <si>
    <t>Actual</t>
  </si>
  <si>
    <t>Anterior</t>
  </si>
  <si>
    <t>Febrero</t>
  </si>
  <si>
    <t>Marzo</t>
  </si>
  <si>
    <t>Abril</t>
  </si>
  <si>
    <t>Mayo</t>
  </si>
  <si>
    <t>Concepto (c)</t>
  </si>
  <si>
    <t>Junio</t>
  </si>
  <si>
    <t>ACTIVO</t>
  </si>
  <si>
    <t>PASIVO</t>
  </si>
  <si>
    <t>Julio</t>
  </si>
  <si>
    <t>Activo Circulante</t>
  </si>
  <si>
    <t>Pasivo Circulante</t>
  </si>
  <si>
    <t>Agosto</t>
  </si>
  <si>
    <t xml:space="preserve">  a. Efectivo y Equivalentes  (a=a1+a2+a3+a4+a5+a6+a7)</t>
  </si>
  <si>
    <t>a. Cuentas por Pagar a Corto Plazo (a=a1+a2+a3+a4+a5+a6+a7+a8+a9)</t>
  </si>
  <si>
    <t>Septiembre</t>
  </si>
  <si>
    <t>Octubre</t>
  </si>
  <si>
    <t>Noviembre</t>
  </si>
  <si>
    <t xml:space="preserve">    a3) Contratistas por Obras Públicas por Pagar a Corto Plazo</t>
  </si>
  <si>
    <t xml:space="preserve">    a4) Participaciones y Aportaciones por Pagar a Corto Plazo</t>
  </si>
  <si>
    <t xml:space="preserve">    a6) Depósitos de Fondos de Terceros en Garantía y/o  Administración</t>
  </si>
  <si>
    <t xml:space="preserve">    a6) Intereses, Comisiones y Otros Gastos de la Deuda Pública por Pagar a Corto Plazo</t>
  </si>
  <si>
    <t xml:space="preserve">  b. Derechos a Recibir Efectivo o Equivalentes (b=b1+b2+b3+b4+b5+b6+b7)</t>
  </si>
  <si>
    <t xml:space="preserve">    a8) Devoluciones de la Ley de Ingresos por Pagar a Corto Plazo</t>
  </si>
  <si>
    <t>b. Documentos por Pagar a Corto Plazo (b=b1+b2+b3)</t>
  </si>
  <si>
    <t xml:space="preserve">    b2) Documentos con Contratistas por Obras Públicas por Pagar a Corto Plazo</t>
  </si>
  <si>
    <t>c. Porción a Corto Plazo de la Deuda Pública a Largo Plazo (c=c1+c2)</t>
  </si>
  <si>
    <t xml:space="preserve">    b7) Otros Derechos a Recibir Efectivo o Equivalentes a Corto Plazo</t>
  </si>
  <si>
    <t xml:space="preserve">  c. Derechos a Recibir Bienes o Servicios (c=c1+c2+c3+c4+c5)</t>
  </si>
  <si>
    <t xml:space="preserve">     c1) Anticipo a Proveedores por Adquisición de Bienes y Prestación de Servicios a Corto Plazo</t>
  </si>
  <si>
    <t>d. Títulos y Valores a Corto Plazo</t>
  </si>
  <si>
    <t xml:space="preserve">    c2) Anticipo a Proveedores por Adquisición de Bienes Inmuebles y Muebles a Corto Plazo</t>
  </si>
  <si>
    <t>e. Pasivos Diferidos a Corto Plazo (e=e1+e2+e3)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</si>
  <si>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</si>
  <si>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</si>
  <si>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</si>
  <si>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>d. Inventarios (d=d1+d2+d3+d4+d5)</t>
  </si>
  <si>
    <t>f. Fondos y Bienes de Terceros en Garantía y/o Administración a Corto Plazo (f=f1+f2+f3+f4+f5+f6)</t>
  </si>
  <si>
    <t xml:space="preserve">    d4) Inventario de Materias Primas, Materiales y Suministros para Producción</t>
  </si>
  <si>
    <t xml:space="preserve">    f4) Fondos de Fideicomisos, Mandatos y Contratos Análogos a Corto Plazo</t>
  </si>
  <si>
    <t xml:space="preserve">    f5) Otros Fondos de Terceros en Garantía y/o Administración a Corto Plazo</t>
  </si>
  <si>
    <t>e. Almacenes</t>
  </si>
  <si>
    <t>f. Estimación por Pérdida o Deterioro de Activos Circulantes (f=f1+f2)</t>
  </si>
  <si>
    <t>g. Provisiones a Corto Plazo (g=g1+g2+g3)</t>
  </si>
  <si>
    <t xml:space="preserve">    f1) Estimaciones para Cuentas Incobrables por Derechos a Recibir Efectivo o Equivalentes</t>
  </si>
  <si>
    <t>g. Otros Activos Circulantes (g=g1+g2+g3+g4)</t>
  </si>
  <si>
    <t>h. Otros Pasivos a Corto Plazo (h=h1+h2+h3)</t>
  </si>
  <si>
    <t xml:space="preserve">    g3) Bienes Derivados de Embargos, Decomisos, Aseguramientos y Dación en Pago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</si>
  <si>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</si>
  <si>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</si>
  <si>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</si>
  <si>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</si>
  <si>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</si>
  <si>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</si>
  <si>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</si>
  <si>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</si>
  <si>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</si>
  <si>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</si>
  <si>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</si>
  <si>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</si>
  <si>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</si>
  <si>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</si>
  <si>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</si>
  <si>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</si>
  <si>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</si>
  <si>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</si>
  <si>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</si>
  <si>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</si>
  <si>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</si>
  <si>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</si>
  <si>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</si>
  <si>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</si>
  <si>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</si>
  <si>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</si>
  <si>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</si>
  <si>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</si>
  <si>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</si>
  <si>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</si>
  <si>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</si>
  <si>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</si>
  <si>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</si>
  <si>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</si>
  <si>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</si>
  <si>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</si>
  <si>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</si>
  <si>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</si>
  <si>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</si>
  <si>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L</t>
  </si>
  <si>
    <t>DIA CONSULTA</t>
  </si>
  <si>
    <t>MES CONSULTA</t>
  </si>
  <si>
    <t>AÑO CONSULTA</t>
  </si>
  <si>
    <t xml:space="preserve">AÑO LOW </t>
  </si>
  <si>
    <t>AÑO HIGH</t>
  </si>
  <si>
    <t>H</t>
  </si>
  <si>
    <t>ADVIVIEYRA</t>
  </si>
  <si>
    <t>Cuenta de mayor</t>
  </si>
  <si>
    <t>006.2025</t>
  </si>
  <si>
    <t>12/05/2022 10:26:27</t>
  </si>
  <si>
    <t>012.2024</t>
  </si>
  <si>
    <t>28/07/2025</t>
  </si>
  <si>
    <t>GRPSMCABALLE</t>
  </si>
  <si>
    <t>10:26:27</t>
  </si>
  <si>
    <t>07/05/2020 10:37:04</t>
  </si>
  <si>
    <t>28/07/2025 11:02:47</t>
  </si>
  <si>
    <t>12/05/2022</t>
  </si>
  <si>
    <t>(Cifras En Pesos)</t>
  </si>
  <si>
    <t>Al 30 de Junio del 2025 y al 31 de Diciembre del 2024</t>
  </si>
  <si>
    <t>Junio 2025</t>
  </si>
  <si>
    <t>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</si>
</sst>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\-\ #,##0.00"/>
    <numFmt numFmtId="165" formatCode="#,##0.00\ &quot;MXN&quot;;\-\ #,##0.00\ &quot;MXN&quot;"/>
    <numFmt numFmtId="166" formatCode="#,##0.00\ &quot;MXN&quot;"/>
    <numFmt numFmtId="167" formatCode="#,##0;\-\ #,##0"/>
  </numFmts>
  <fonts count="55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9"/>
      </patternFill>
    </fill>
  </fills>
  <borders count="4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40"/>
      </left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</borders>
  <cellStyleXfs count="141">
    <xf numFmtId="0" fontId="0" fillId="2" borderId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3" fillId="9" borderId="0" applyNumberFormat="0" applyBorder="0" applyAlignment="0" applyProtection="0"/>
    <xf numFmtId="0" fontId="13" fillId="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3" fillId="6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22" borderId="0" applyNumberFormat="0" applyBorder="0" applyAlignment="0" applyProtection="0"/>
    <xf numFmtId="0" fontId="15" fillId="20" borderId="0" applyNumberFormat="0" applyBorder="0" applyAlignment="0" applyProtection="0"/>
    <xf numFmtId="0" fontId="16" fillId="23" borderId="1" applyNumberFormat="0" applyAlignment="0" applyProtection="0"/>
    <xf numFmtId="0" fontId="17" fillId="15" borderId="2" applyNumberFormat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9" fillId="13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21" borderId="1" applyNumberFormat="0" applyAlignment="0" applyProtection="0"/>
    <xf numFmtId="0" fontId="24" fillId="0" borderId="6" applyNumberFormat="0" applyFill="0" applyAlignment="0" applyProtection="0"/>
    <xf numFmtId="0" fontId="25" fillId="21" borderId="0" applyNumberFormat="0" applyBorder="0" applyAlignment="0" applyProtection="0"/>
    <xf numFmtId="0" fontId="3" fillId="20" borderId="1" applyNumberFormat="0" applyFont="0" applyAlignment="0" applyProtection="0"/>
    <xf numFmtId="0" fontId="26" fillId="23" borderId="7" applyNumberFormat="0" applyAlignment="0" applyProtection="0"/>
    <xf numFmtId="4" fontId="5" fillId="27" borderId="1" applyNumberFormat="0" applyProtection="0">
      <alignment vertical="center"/>
    </xf>
    <xf numFmtId="4" fontId="29" fillId="28" borderId="1" applyNumberFormat="0" applyProtection="0">
      <alignment vertical="center"/>
    </xf>
    <xf numFmtId="4" fontId="5" fillId="28" borderId="1" applyNumberFormat="0" applyProtection="0">
      <alignment horizontal="left" vertical="center" indent="1"/>
    </xf>
    <xf numFmtId="0" fontId="10" fillId="27" borderId="8" applyNumberFormat="0" applyProtection="0">
      <alignment horizontal="left" vertical="top" indent="1"/>
    </xf>
    <xf numFmtId="4" fontId="5" fillId="29" borderId="1" applyNumberFormat="0" applyProtection="0">
      <alignment horizontal="left" vertical="center" indent="1"/>
    </xf>
    <xf numFmtId="4" fontId="5" fillId="30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2" borderId="9" applyNumberFormat="0" applyProtection="0">
      <alignment horizontal="right" vertical="center"/>
    </xf>
    <xf numFmtId="4" fontId="5" fillId="33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9" borderId="9" applyNumberFormat="0" applyProtection="0">
      <alignment horizontal="left" vertical="center" indent="1"/>
    </xf>
    <xf numFmtId="4" fontId="9" fillId="40" borderId="9" applyNumberFormat="0" applyProtection="0">
      <alignment horizontal="left" vertical="center" indent="1"/>
    </xf>
    <xf numFmtId="4" fontId="9" fillId="40" borderId="9" applyNumberFormat="0" applyProtection="0">
      <alignment horizontal="left" vertical="center" indent="1"/>
    </xf>
    <xf numFmtId="4" fontId="5" fillId="41" borderId="1" applyNumberFormat="0" applyProtection="0">
      <alignment horizontal="right" vertical="center"/>
    </xf>
    <xf numFmtId="4" fontId="5" fillId="42" borderId="9" applyNumberFormat="0" applyProtection="0">
      <alignment horizontal="left" vertical="center" indent="1"/>
    </xf>
    <xf numFmtId="4" fontId="5" fillId="41" borderId="9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3" fillId="40" borderId="8" applyNumberFormat="0" applyProtection="0">
      <alignment horizontal="left" vertical="top" indent="1"/>
    </xf>
    <xf numFmtId="0" fontId="5" fillId="44" borderId="1" applyNumberFormat="0" applyProtection="0">
      <alignment horizontal="left" vertical="center" indent="1"/>
    </xf>
    <xf numFmtId="0" fontId="3" fillId="41" borderId="8" applyNumberFormat="0" applyProtection="0">
      <alignment horizontal="left" vertical="top" indent="1"/>
    </xf>
    <xf numFmtId="0" fontId="5" fillId="45" borderId="1" applyNumberFormat="0" applyProtection="0">
      <alignment horizontal="left" vertical="center" indent="1"/>
    </xf>
    <xf numFmtId="0" fontId="3" fillId="45" borderId="8" applyNumberFormat="0" applyProtection="0">
      <alignment horizontal="left" vertical="top" indent="1"/>
    </xf>
    <xf numFmtId="0" fontId="5" fillId="42" borderId="1" applyNumberFormat="0" applyProtection="0">
      <alignment horizontal="left" vertical="center" indent="1"/>
    </xf>
    <xf numFmtId="0" fontId="3" fillId="42" borderId="8" applyNumberFormat="0" applyProtection="0">
      <alignment horizontal="left" vertical="top" indent="1"/>
    </xf>
    <xf numFmtId="0" fontId="3" fillId="46" borderId="10" applyNumberFormat="0">
      <protection locked="0"/>
    </xf>
    <xf numFmtId="0" fontId="6" fillId="40" borderId="11" applyBorder="0"/>
    <xf numFmtId="4" fontId="7" fillId="47" borderId="8" applyNumberFormat="0" applyProtection="0">
      <alignment vertical="center"/>
    </xf>
    <xf numFmtId="4" fontId="29" fillId="48" borderId="12" applyNumberFormat="0" applyProtection="0">
      <alignment vertical="center"/>
    </xf>
    <xf numFmtId="4" fontId="7" fillId="43" borderId="8" applyNumberFormat="0" applyProtection="0">
      <alignment horizontal="left" vertical="center" indent="1"/>
    </xf>
    <xf numFmtId="0" fontId="7" fillId="47" borderId="8" applyNumberFormat="0" applyProtection="0">
      <alignment horizontal="left" vertical="top" indent="1"/>
    </xf>
    <xf numFmtId="4" fontId="5" fillId="0" borderId="1" applyNumberFormat="0" applyProtection="0">
      <alignment horizontal="right" vertical="center"/>
    </xf>
    <xf numFmtId="4" fontId="29" fillId="49" borderId="1" applyNumberFormat="0" applyProtection="0">
      <alignment horizontal="right" vertical="center"/>
    </xf>
    <xf numFmtId="4" fontId="5" fillId="29" borderId="1" applyNumberFormat="0" applyProtection="0">
      <alignment horizontal="left" vertical="center" indent="1"/>
    </xf>
    <xf numFmtId="0" fontId="7" fillId="41" borderId="8" applyNumberFormat="0" applyProtection="0">
      <alignment horizontal="left" vertical="top" indent="1"/>
    </xf>
    <xf numFmtId="4" fontId="11" fillId="50" borderId="9" applyNumberFormat="0" applyProtection="0">
      <alignment horizontal="left" vertical="center" indent="1"/>
    </xf>
    <xf numFmtId="0" fontId="5" fillId="51" borderId="12"/>
    <xf numFmtId="4" fontId="12" fillId="46" borderId="1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9" fillId="0" borderId="0"/>
    <xf numFmtId="0" fontId="2" fillId="0" borderId="0"/>
    <xf numFmtId="0" fontId="47" fillId="0" borderId="0" applyNumberFormat="0" applyFill="0" applyBorder="0" applyAlignment="0" applyProtection="0"/>
    <xf numFmtId="0" fontId="21" fillId="0" borderId="39" applyNumberFormat="0" applyFill="0" applyAlignment="0" applyProtection="0"/>
    <xf numFmtId="0" fontId="22" fillId="0" borderId="40" applyNumberFormat="0" applyFill="0" applyAlignment="0" applyProtection="0"/>
    <xf numFmtId="0" fontId="24" fillId="56" borderId="0" applyNumberFormat="0" applyBorder="0" applyAlignment="0" applyProtection="0"/>
    <xf numFmtId="0" fontId="36" fillId="10" borderId="0" applyNumberFormat="0" applyBorder="0" applyAlignment="0" applyProtection="0"/>
    <xf numFmtId="0" fontId="37" fillId="21" borderId="0" applyNumberFormat="0" applyBorder="0" applyAlignment="0" applyProtection="0"/>
    <xf numFmtId="0" fontId="23" fillId="21" borderId="35" applyNumberFormat="0" applyAlignment="0" applyProtection="0"/>
    <xf numFmtId="0" fontId="26" fillId="57" borderId="7" applyNumberFormat="0" applyAlignment="0" applyProtection="0"/>
    <xf numFmtId="0" fontId="34" fillId="57" borderId="35" applyNumberFormat="0" applyAlignment="0" applyProtection="0"/>
    <xf numFmtId="0" fontId="35" fillId="0" borderId="36" applyNumberFormat="0" applyFill="0" applyAlignment="0" applyProtection="0"/>
    <xf numFmtId="0" fontId="17" fillId="16" borderId="2" applyNumberFormat="0" applyAlignment="0" applyProtection="0"/>
    <xf numFmtId="0" fontId="45" fillId="0" borderId="0" applyNumberFormat="0" applyFill="0" applyBorder="0" applyAlignment="0" applyProtection="0"/>
    <xf numFmtId="0" fontId="9" fillId="20" borderId="37" applyNumberFormat="0" applyFont="0" applyAlignment="0" applyProtection="0"/>
    <xf numFmtId="0" fontId="46" fillId="0" borderId="0" applyNumberFormat="0" applyFill="0" applyBorder="0" applyAlignment="0" applyProtection="0"/>
    <xf numFmtId="4" fontId="38" fillId="27" borderId="8" applyNumberFormat="0" applyProtection="0">
      <alignment vertical="center"/>
    </xf>
    <xf numFmtId="4" fontId="39" fillId="27" borderId="8" applyNumberFormat="0" applyProtection="0">
      <alignment vertical="center"/>
    </xf>
    <xf numFmtId="4" fontId="38" fillId="27" borderId="8" applyNumberFormat="0" applyProtection="0">
      <alignment horizontal="left" vertical="center" indent="1"/>
    </xf>
    <xf numFmtId="0" fontId="38" fillId="27" borderId="8" applyNumberFormat="0" applyProtection="0">
      <alignment horizontal="left" vertical="top" indent="1"/>
    </xf>
    <xf numFmtId="4" fontId="38" fillId="41" borderId="0" applyNumberFormat="0" applyProtection="0">
      <alignment horizontal="left" vertical="center" indent="1"/>
    </xf>
    <xf numFmtId="4" fontId="40" fillId="30" borderId="8" applyNumberFormat="0" applyProtection="0">
      <alignment horizontal="right" vertical="center"/>
    </xf>
    <xf numFmtId="4" fontId="40" fillId="58" borderId="8" applyNumberFormat="0" applyProtection="0">
      <alignment horizontal="right" vertical="center"/>
    </xf>
    <xf numFmtId="4" fontId="40" fillId="32" borderId="8" applyNumberFormat="0" applyProtection="0">
      <alignment horizontal="right" vertical="center"/>
    </xf>
    <xf numFmtId="4" fontId="40" fillId="33" borderId="8" applyNumberFormat="0" applyProtection="0">
      <alignment horizontal="right" vertical="center"/>
    </xf>
    <xf numFmtId="4" fontId="40" fillId="34" borderId="8" applyNumberFormat="0" applyProtection="0">
      <alignment horizontal="right" vertical="center"/>
    </xf>
    <xf numFmtId="4" fontId="40" fillId="35" borderId="8" applyNumberFormat="0" applyProtection="0">
      <alignment horizontal="right" vertical="center"/>
    </xf>
    <xf numFmtId="4" fontId="40" fillId="36" borderId="8" applyNumberFormat="0" applyProtection="0">
      <alignment horizontal="right" vertical="center"/>
    </xf>
    <xf numFmtId="4" fontId="40" fillId="37" borderId="8" applyNumberFormat="0" applyProtection="0">
      <alignment horizontal="right" vertical="center"/>
    </xf>
    <xf numFmtId="4" fontId="40" fillId="38" borderId="8" applyNumberFormat="0" applyProtection="0">
      <alignment horizontal="right" vertical="center"/>
    </xf>
    <xf numFmtId="4" fontId="38" fillId="39" borderId="38" applyNumberFormat="0" applyProtection="0">
      <alignment horizontal="left" vertical="center" indent="1"/>
    </xf>
    <xf numFmtId="4" fontId="40" fillId="42" borderId="0" applyNumberFormat="0" applyProtection="0">
      <alignment horizontal="left" vertical="center" indent="1"/>
    </xf>
    <xf numFmtId="4" fontId="41" fillId="40" borderId="0" applyNumberFormat="0" applyProtection="0">
      <alignment horizontal="left" vertical="center" indent="1"/>
    </xf>
    <xf numFmtId="4" fontId="40" fillId="41" borderId="8" applyNumberFormat="0" applyProtection="0">
      <alignment horizontal="right" vertical="center"/>
    </xf>
    <xf numFmtId="4" fontId="40" fillId="42" borderId="0" applyNumberFormat="0" applyProtection="0">
      <alignment horizontal="left" vertical="center" indent="1"/>
    </xf>
    <xf numFmtId="4" fontId="40" fillId="41" borderId="0" applyNumberFormat="0" applyProtection="0">
      <alignment horizontal="left" vertical="center" indent="1"/>
    </xf>
    <xf numFmtId="0" fontId="9" fillId="40" borderId="8" applyNumberFormat="0" applyProtection="0">
      <alignment horizontal="left" vertical="center" indent="1"/>
    </xf>
    <xf numFmtId="0" fontId="9" fillId="40" borderId="8" applyNumberFormat="0" applyProtection="0">
      <alignment horizontal="left" vertical="top" indent="1"/>
    </xf>
    <xf numFmtId="0" fontId="9" fillId="41" borderId="8" applyNumberFormat="0" applyProtection="0">
      <alignment horizontal="left" vertical="center" indent="1"/>
    </xf>
    <xf numFmtId="0" fontId="9" fillId="41" borderId="8" applyNumberFormat="0" applyProtection="0">
      <alignment horizontal="left" vertical="top" indent="1"/>
    </xf>
    <xf numFmtId="0" fontId="9" fillId="45" borderId="8" applyNumberFormat="0" applyProtection="0">
      <alignment horizontal="left" vertical="center" indent="1"/>
    </xf>
    <xf numFmtId="0" fontId="9" fillId="45" borderId="8" applyNumberFormat="0" applyProtection="0">
      <alignment horizontal="left" vertical="top" indent="1"/>
    </xf>
    <xf numFmtId="0" fontId="9" fillId="42" borderId="8" applyNumberFormat="0" applyProtection="0">
      <alignment horizontal="left" vertical="center" indent="1"/>
    </xf>
    <xf numFmtId="0" fontId="9" fillId="42" borderId="8" applyNumberFormat="0" applyProtection="0">
      <alignment horizontal="left" vertical="top" indent="1"/>
    </xf>
    <xf numFmtId="0" fontId="9" fillId="46" borderId="12" applyNumberFormat="0">
      <protection locked="0"/>
    </xf>
    <xf numFmtId="4" fontId="40" fillId="47" borderId="8" applyNumberFormat="0" applyProtection="0">
      <alignment vertical="center"/>
    </xf>
    <xf numFmtId="4" fontId="42" fillId="47" borderId="8" applyNumberFormat="0" applyProtection="0">
      <alignment vertical="center"/>
    </xf>
    <xf numFmtId="4" fontId="40" fillId="47" borderId="8" applyNumberFormat="0" applyProtection="0">
      <alignment horizontal="left" vertical="center" indent="1"/>
    </xf>
    <xf numFmtId="0" fontId="40" fillId="47" borderId="8" applyNumberFormat="0" applyProtection="0">
      <alignment horizontal="left" vertical="top" indent="1"/>
    </xf>
    <xf numFmtId="4" fontId="40" fillId="42" borderId="8" applyNumberFormat="0" applyProtection="0">
      <alignment horizontal="right" vertical="center"/>
    </xf>
    <xf numFmtId="4" fontId="42" fillId="42" borderId="8" applyNumberFormat="0" applyProtection="0">
      <alignment horizontal="right" vertical="center"/>
    </xf>
    <xf numFmtId="4" fontId="40" fillId="41" borderId="8" applyNumberFormat="0" applyProtection="0">
      <alignment horizontal="left" vertical="center" indent="1"/>
    </xf>
    <xf numFmtId="0" fontId="40" fillId="41" borderId="8" applyNumberFormat="0" applyProtection="0">
      <alignment horizontal="left" vertical="top" indent="1"/>
    </xf>
    <xf numFmtId="4" fontId="43" fillId="50" borderId="0" applyNumberFormat="0" applyProtection="0">
      <alignment horizontal="left" vertical="center" indent="1"/>
    </xf>
    <xf numFmtId="4" fontId="44" fillId="42" borderId="8" applyNumberFormat="0" applyProtection="0">
      <alignment horizontal="right" vertical="center"/>
    </xf>
    <xf numFmtId="0" fontId="1" fillId="0" borderId="0"/>
  </cellStyleXfs>
  <cellXfs count="91">
    <xf numFmtId="0" fontId="0" fillId="2" borderId="0" xfId="0"/>
    <xf numFmtId="0" fontId="3" fillId="2" borderId="0" xfId="0" applyFont="1" applyBorder="1"/>
    <xf numFmtId="0" fontId="0" fillId="2" borderId="0" xfId="0" applyBorder="1"/>
    <xf numFmtId="0" fontId="8" fillId="2" borderId="0" xfId="0" applyFont="1"/>
    <xf numFmtId="0" fontId="6" fillId="52" borderId="14" xfId="70" applyFill="1" applyBorder="1"/>
    <xf numFmtId="0" fontId="6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0" fillId="53" borderId="17" xfId="0" applyFill="1" applyBorder="1"/>
    <xf numFmtId="0" fontId="4" fillId="52" borderId="11" xfId="70" applyFont="1" applyFill="1" applyBorder="1"/>
    <xf numFmtId="0" fontId="0" fillId="49" borderId="18" xfId="0" applyFill="1" applyBorder="1"/>
    <xf numFmtId="0" fontId="0" fillId="2" borderId="0" xfId="0" applyAlignment="1"/>
    <xf numFmtId="0" fontId="0" fillId="49" borderId="14" xfId="0" applyFill="1" applyBorder="1"/>
    <xf numFmtId="0" fontId="0" fillId="49" borderId="0" xfId="0" applyFill="1" applyBorder="1"/>
    <xf numFmtId="0" fontId="0" fillId="49" borderId="22" xfId="0" applyFill="1" applyBorder="1"/>
    <xf numFmtId="0" fontId="6" fillId="53" borderId="16" xfId="0" applyFont="1" applyFill="1" applyBorder="1" applyAlignment="1">
      <alignment horizontal="right" vertical="center"/>
    </xf>
    <xf numFmtId="0" fontId="4" fillId="54" borderId="0" xfId="0" applyFont="1" applyFill="1"/>
    <xf numFmtId="0" fontId="0" fillId="53" borderId="16" xfId="0" quotePrefix="1" applyFill="1" applyBorder="1" applyAlignment="1">
      <alignment vertical="center"/>
    </xf>
    <xf numFmtId="0" fontId="0" fillId="2" borderId="0" xfId="0" quotePrefix="1" applyAlignment="1"/>
    <xf numFmtId="0" fontId="5" fillId="29" borderId="1" xfId="45" quotePrefix="1" applyNumberFormat="1">
      <alignment horizontal="left" vertical="center" indent="1"/>
    </xf>
    <xf numFmtId="0" fontId="5" fillId="29" borderId="1" xfId="77" quotePrefix="1" applyNumberFormat="1">
      <alignment horizontal="left" vertical="center" indent="1"/>
    </xf>
    <xf numFmtId="3" fontId="5" fillId="0" borderId="1" xfId="75" applyNumberFormat="1">
      <alignment horizontal="right" vertical="center"/>
    </xf>
    <xf numFmtId="164" fontId="5" fillId="0" borderId="1" xfId="75" applyNumberFormat="1">
      <alignment horizontal="right" vertical="center"/>
    </xf>
    <xf numFmtId="165" fontId="5" fillId="0" borderId="1" xfId="75" applyNumberFormat="1">
      <alignment horizontal="right" vertical="center"/>
    </xf>
    <xf numFmtId="166" fontId="5" fillId="0" borderId="1" xfId="75" applyNumberFormat="1">
      <alignment horizontal="right" vertical="center"/>
    </xf>
    <xf numFmtId="49" fontId="0" fillId="49" borderId="24" xfId="0" applyNumberFormat="1" applyFill="1" applyBorder="1"/>
    <xf numFmtId="49" fontId="0" fillId="49" borderId="25" xfId="0" applyNumberFormat="1" applyFill="1" applyBorder="1"/>
    <xf numFmtId="49" fontId="0" fillId="49" borderId="26" xfId="0" applyNumberFormat="1" applyFill="1" applyBorder="1"/>
    <xf numFmtId="0" fontId="0" fillId="49" borderId="21" xfId="0" applyFill="1" applyBorder="1" applyAlignment="1"/>
    <xf numFmtId="0" fontId="0" fillId="49" borderId="22" xfId="0" quotePrefix="1" applyFill="1" applyBorder="1" applyAlignment="1"/>
    <xf numFmtId="0" fontId="0" fillId="49" borderId="0" xfId="0" applyFill="1" applyBorder="1" applyAlignment="1"/>
    <xf numFmtId="0" fontId="0" fillId="49" borderId="20" xfId="0" quotePrefix="1" applyFill="1" applyBorder="1" applyAlignment="1"/>
    <xf numFmtId="0" fontId="0" fillId="49" borderId="19" xfId="0" applyFill="1" applyBorder="1" applyAlignment="1"/>
    <xf numFmtId="0" fontId="0" fillId="49" borderId="0" xfId="0" quotePrefix="1" applyFill="1" applyBorder="1" applyAlignment="1"/>
    <xf numFmtId="0" fontId="0" fillId="49" borderId="11" xfId="0" applyFill="1" applyBorder="1" applyAlignment="1"/>
    <xf numFmtId="0" fontId="0" fillId="49" borderId="14" xfId="0" quotePrefix="1" applyFill="1" applyBorder="1" applyAlignment="1"/>
    <xf numFmtId="0" fontId="0" fillId="49" borderId="14" xfId="0" applyFill="1" applyBorder="1" applyAlignment="1"/>
    <xf numFmtId="0" fontId="0" fillId="49" borderId="15" xfId="0" quotePrefix="1" applyFill="1" applyBorder="1" applyAlignment="1"/>
    <xf numFmtId="0" fontId="0" fillId="49" borderId="22" xfId="0" applyFill="1" applyBorder="1" applyAlignment="1"/>
    <xf numFmtId="0" fontId="0" fillId="49" borderId="23" xfId="0" quotePrefix="1" applyFill="1" applyBorder="1" applyAlignment="1"/>
    <xf numFmtId="167" fontId="5" fillId="0" borderId="1" xfId="75" applyNumberFormat="1">
      <alignment horizontal="right" vertical="center"/>
    </xf>
    <xf numFmtId="0" fontId="5" fillId="43" borderId="1" xfId="61" quotePrefix="1" applyAlignment="1">
      <alignment horizontal="left" vertical="center" indent="2"/>
    </xf>
    <xf numFmtId="0" fontId="0" fillId="0" borderId="0" xfId="0" applyFill="1"/>
    <xf numFmtId="0" fontId="9" fillId="0" borderId="0" xfId="85"/>
    <xf numFmtId="0" fontId="30" fillId="0" borderId="0" xfId="85" quotePrefix="1" applyNumberFormat="1" applyFont="1" applyAlignment="1"/>
    <xf numFmtId="0" fontId="30" fillId="0" borderId="0" xfId="85" quotePrefix="1" applyFont="1" applyAlignment="1"/>
    <xf numFmtId="4" fontId="30" fillId="0" borderId="0" xfId="85" applyNumberFormat="1" applyFont="1"/>
    <xf numFmtId="0" fontId="30" fillId="55" borderId="0" xfId="85" applyFont="1" applyFill="1"/>
    <xf numFmtId="0" fontId="30" fillId="0" borderId="0" xfId="85" applyFont="1"/>
    <xf numFmtId="0" fontId="32" fillId="0" borderId="0" xfId="86" applyFont="1" applyFill="1" applyBorder="1" applyAlignment="1">
      <alignment horizontal="justify" vertical="center" wrapText="1"/>
    </xf>
    <xf numFmtId="0" fontId="32" fillId="0" borderId="30" xfId="86" applyFont="1" applyFill="1" applyBorder="1" applyAlignment="1">
      <alignment horizontal="justify" vertical="center" wrapText="1"/>
    </xf>
    <xf numFmtId="0" fontId="31" fillId="0" borderId="32" xfId="86" applyFont="1" applyFill="1" applyBorder="1" applyAlignment="1">
      <alignment horizontal="left" vertical="center" wrapText="1"/>
    </xf>
    <xf numFmtId="0" fontId="31" fillId="0" borderId="33" xfId="86" applyFont="1" applyFill="1" applyBorder="1" applyAlignment="1">
      <alignment horizontal="justify" vertical="center" wrapText="1"/>
    </xf>
    <xf numFmtId="0" fontId="33" fillId="0" borderId="33" xfId="86" applyFont="1" applyFill="1" applyBorder="1" applyAlignment="1">
      <alignment horizontal="justify" vertical="center" wrapText="1"/>
    </xf>
    <xf numFmtId="0" fontId="32" fillId="0" borderId="30" xfId="86" applyFont="1" applyFill="1" applyBorder="1" applyAlignment="1">
      <alignment horizontal="justify" vertical="center"/>
    </xf>
    <xf numFmtId="0" fontId="32" fillId="0" borderId="0" xfId="86" applyFont="1" applyFill="1" applyBorder="1" applyAlignment="1">
      <alignment horizontal="justify" vertical="center"/>
    </xf>
    <xf numFmtId="4" fontId="9" fillId="0" borderId="0" xfId="85" applyNumberFormat="1" applyFont="1" applyFill="1" applyBorder="1"/>
    <xf numFmtId="0" fontId="49" fillId="0" borderId="0" xfId="0" applyFont="1" applyFill="1"/>
    <xf numFmtId="0" fontId="48" fillId="0" borderId="0" xfId="85" quotePrefix="1" applyNumberFormat="1" applyFont="1" applyAlignment="1"/>
    <xf numFmtId="0" fontId="48" fillId="0" borderId="0" xfId="85" quotePrefix="1" applyFont="1" applyAlignment="1"/>
    <xf numFmtId="4" fontId="48" fillId="0" borderId="0" xfId="85" quotePrefix="1" applyNumberFormat="1" applyFont="1" applyAlignment="1"/>
    <xf numFmtId="0" fontId="48" fillId="55" borderId="0" xfId="85" applyFont="1" applyFill="1"/>
    <xf numFmtId="0" fontId="48" fillId="0" borderId="0" xfId="85" applyFont="1"/>
    <xf numFmtId="0" fontId="50" fillId="0" borderId="0" xfId="0" applyFont="1" applyFill="1"/>
    <xf numFmtId="0" fontId="51" fillId="0" borderId="0" xfId="86" applyFont="1" applyFill="1" applyBorder="1" applyAlignment="1">
      <alignment horizontal="center" vertical="center" wrapText="1"/>
    </xf>
    <xf numFmtId="0" fontId="51" fillId="0" borderId="0" xfId="86" applyFont="1" applyFill="1" applyBorder="1" applyAlignment="1">
      <alignment horizontal="left" vertical="center" wrapText="1"/>
    </xf>
    <xf numFmtId="0" fontId="51" fillId="0" borderId="28" xfId="86" applyFont="1" applyFill="1" applyBorder="1" applyAlignment="1">
      <alignment horizontal="center" vertical="center" wrapText="1"/>
    </xf>
    <xf numFmtId="0" fontId="51" fillId="0" borderId="0" xfId="86" applyFont="1" applyFill="1" applyBorder="1" applyAlignment="1">
      <alignment horizontal="justify" vertical="center" wrapText="1"/>
    </xf>
    <xf numFmtId="0" fontId="51" fillId="0" borderId="30" xfId="86" applyFont="1" applyFill="1" applyBorder="1" applyAlignment="1">
      <alignment horizontal="justify" vertical="center" wrapText="1"/>
    </xf>
    <xf numFmtId="0" fontId="9" fillId="0" borderId="0" xfId="0" applyFont="1" applyFill="1"/>
    <xf numFmtId="0" fontId="51" fillId="0" borderId="0" xfId="86" applyFont="1" applyFill="1" applyBorder="1" applyAlignment="1">
      <alignment horizontal="justify" vertical="top" wrapText="1"/>
    </xf>
    <xf numFmtId="0" fontId="51" fillId="0" borderId="30" xfId="86" applyFont="1" applyFill="1" applyBorder="1" applyAlignment="1">
      <alignment horizontal="left" vertical="center" wrapText="1"/>
    </xf>
    <xf numFmtId="4" fontId="4" fillId="0" borderId="0" xfId="85" applyNumberFormat="1" applyFont="1" applyFill="1" applyBorder="1"/>
    <xf numFmtId="14" fontId="30" fillId="0" borderId="0" xfId="85" applyNumberFormat="1" applyFont="1"/>
    <xf numFmtId="1" fontId="30" fillId="0" borderId="0" xfId="85" applyNumberFormat="1" applyFont="1"/>
    <xf numFmtId="2" fontId="30" fillId="0" borderId="0" xfId="85" applyNumberFormat="1" applyFont="1"/>
    <xf numFmtId="14" fontId="50" fillId="0" borderId="0" xfId="0" applyNumberFormat="1" applyFont="1" applyFill="1"/>
    <xf numFmtId="0" fontId="9" fillId="0" borderId="29" xfId="85" applyFill="1" applyBorder="1"/>
    <xf numFmtId="0" fontId="9" fillId="0" borderId="31" xfId="85" applyFill="1" applyBorder="1"/>
    <xf numFmtId="0" fontId="9" fillId="0" borderId="0" xfId="85" applyFont="1" applyFill="1"/>
    <xf numFmtId="0" fontId="9" fillId="0" borderId="0" xfId="85" applyFont="1" applyFill="1" applyBorder="1"/>
    <xf numFmtId="0" fontId="9" fillId="0" borderId="34" xfId="85" applyFill="1" applyBorder="1"/>
    <xf numFmtId="0" fontId="53" fillId="0" borderId="27" xfId="85" applyFont="1" applyFill="1" applyBorder="1" applyAlignment="1">
      <alignment horizontal="center"/>
    </xf>
    <xf numFmtId="0" fontId="9" fillId="0" borderId="28" xfId="85" applyFont="1" applyFill="1" applyBorder="1" applyAlignment="1">
      <alignment horizontal="center"/>
    </xf>
    <xf numFmtId="0" fontId="52" fillId="0" borderId="30" xfId="85" applyFont="1" applyFill="1" applyBorder="1" applyAlignment="1">
      <alignment horizontal="center"/>
    </xf>
    <xf numFmtId="0" fontId="52" fillId="0" borderId="0" xfId="85" applyFont="1" applyFill="1" applyBorder="1" applyAlignment="1">
      <alignment horizontal="center"/>
    </xf>
    <xf numFmtId="0" fontId="51" fillId="0" borderId="30" xfId="85" applyFont="1" applyFill="1" applyBorder="1" applyAlignment="1">
      <alignment horizontal="center" vertical="center"/>
    </xf>
    <xf numFmtId="0" fontId="51" fillId="0" borderId="0" xfId="85" applyFont="1" applyFill="1" applyBorder="1" applyAlignment="1">
      <alignment horizontal="center" vertical="center"/>
    </xf>
    <xf numFmtId="0" fontId="54" fillId="0" borderId="32" xfId="85" applyFont="1" applyFill="1" applyBorder="1" applyAlignment="1">
      <alignment horizontal="center" vertical="center"/>
    </xf>
    <xf numFmtId="0" fontId="54" fillId="0" borderId="33" xfId="85" applyFont="1" applyFill="1" applyBorder="1" applyAlignment="1">
      <alignment horizontal="center" vertical="center"/>
    </xf>
    <xf numFmtId="0" fontId="54" fillId="0" borderId="34" xfId="85" applyFont="1" applyFill="1" applyBorder="1" applyAlignment="1">
      <alignment horizontal="center" vertical="center"/>
    </xf>
  </cellXfs>
  <cellStyles count="141">
    <cellStyle name="Accent1 - 20%" xfId="2"/>
    <cellStyle name="Accent1 - 40%" xfId="3"/>
    <cellStyle name="Accent1 - 60%" xfId="4"/>
    <cellStyle name="Accent2 - 20%" xfId="6"/>
    <cellStyle name="Accent2 - 40%" xfId="7"/>
    <cellStyle name="Accent2 - 60%" xfId="8"/>
    <cellStyle name="Accent3 - 20%" xfId="10"/>
    <cellStyle name="Accent3 - 40%" xfId="11"/>
    <cellStyle name="Accent3 - 60%" xfId="12"/>
    <cellStyle name="Accent4 - 20%" xfId="14"/>
    <cellStyle name="Accent4 - 40%" xfId="15"/>
    <cellStyle name="Accent4 - 60%" xfId="16"/>
    <cellStyle name="Accent5 - 20%" xfId="18"/>
    <cellStyle name="Accent5 - 40%" xfId="19"/>
    <cellStyle name="Accent5 - 60%" xfId="20"/>
    <cellStyle name="Accent6 - 20%" xfId="22"/>
    <cellStyle name="Accent6 - 40%" xfId="23"/>
    <cellStyle name="Accent6 - 60%" xfId="24"/>
    <cellStyle name="Bad 2" xfId="91"/>
    <cellStyle name="Buena" xfId="31" builtinId="26" customBuiltin="1"/>
    <cellStyle name="Calculation 2" xfId="95"/>
    <cellStyle name="Cálculo" xfId="26" builtinId="22" customBuiltin="1"/>
    <cellStyle name="Celda de comprobación" xfId="27" builtinId="23" customBuiltin="1"/>
    <cellStyle name="Celda vinculada" xfId="37" builtinId="24" customBuiltin="1"/>
    <cellStyle name="Check Cell 2" xfId="97"/>
    <cellStyle name="Emphasis 1" xfId="28"/>
    <cellStyle name="Emphasis 2" xfId="29"/>
    <cellStyle name="Emphasis 3" xfId="30"/>
    <cellStyle name="Encabezado 1" xfId="32" builtinId="16" customBuiltin="1"/>
    <cellStyle name="Encabezado 4" xfId="35" builtinId="19" customBuiltin="1"/>
    <cellStyle name="Énfasis1" xfId="1" builtinId="29" customBuiltin="1"/>
    <cellStyle name="Énfasis2" xfId="5" builtinId="33" customBuiltin="1"/>
    <cellStyle name="Énfasis3" xfId="9" builtinId="37" customBuiltin="1"/>
    <cellStyle name="Énfasis4" xfId="13" builtinId="41" customBuiltin="1"/>
    <cellStyle name="Énfasis5" xfId="17" builtinId="45" customBuiltin="1"/>
    <cellStyle name="Énfasis6" xfId="21" builtinId="49" customBuiltin="1"/>
    <cellStyle name="Entrada" xfId="36" builtinId="20" customBuiltin="1"/>
    <cellStyle name="Explanatory Text 2" xfId="100"/>
    <cellStyle name="Good 2" xfId="90"/>
    <cellStyle name="Heading 2 2" xfId="88"/>
    <cellStyle name="Heading 3 2" xfId="89"/>
    <cellStyle name="Incorrecto" xfId="25" builtinId="27" customBuiltin="1"/>
    <cellStyle name="Input 2" xfId="93"/>
    <cellStyle name="Linked Cell 2" xfId="96"/>
    <cellStyle name="Neutral" xfId="38" builtinId="28" customBuiltin="1"/>
    <cellStyle name="Neutral 2" xfId="92"/>
    <cellStyle name="Normal" xfId="0" builtinId="0"/>
    <cellStyle name="Normal 2" xfId="86"/>
    <cellStyle name="Normal 2 2" xfId="140"/>
    <cellStyle name="Normal 3" xfId="85"/>
    <cellStyle name="Notas" xfId="39" builtinId="10" customBuiltin="1"/>
    <cellStyle name="Note 2" xfId="99"/>
    <cellStyle name="Output 2" xfId="94"/>
    <cellStyle name="Salida" xfId="40" builtinId="21" customBuiltin="1"/>
    <cellStyle name="SAPBEXaggData" xfId="41"/>
    <cellStyle name="SAPBEXaggData 2" xfId="101"/>
    <cellStyle name="SAPBEXaggDataEmph" xfId="42"/>
    <cellStyle name="SAPBEXaggDataEmph 2" xfId="102"/>
    <cellStyle name="SAPBEXaggItem" xfId="43"/>
    <cellStyle name="SAPBEXaggItem 2" xfId="103"/>
    <cellStyle name="SAPBEXaggItemX" xfId="44"/>
    <cellStyle name="SAPBEXaggItemX 2" xfId="104"/>
    <cellStyle name="SAPBEXchaText" xfId="45"/>
    <cellStyle name="SAPBEXchaText 2" xfId="105"/>
    <cellStyle name="SAPBEXexcBad7" xfId="46"/>
    <cellStyle name="SAPBEXexcBad7 2" xfId="106"/>
    <cellStyle name="SAPBEXexcBad8" xfId="47"/>
    <cellStyle name="SAPBEXexcBad8 2" xfId="107"/>
    <cellStyle name="SAPBEXexcBad9" xfId="48"/>
    <cellStyle name="SAPBEXexcBad9 2" xfId="108"/>
    <cellStyle name="SAPBEXexcCritical4" xfId="49"/>
    <cellStyle name="SAPBEXexcCritical4 2" xfId="109"/>
    <cellStyle name="SAPBEXexcCritical5" xfId="50"/>
    <cellStyle name="SAPBEXexcCritical5 2" xfId="110"/>
    <cellStyle name="SAPBEXexcCritical6" xfId="51"/>
    <cellStyle name="SAPBEXexcCritical6 2" xfId="111"/>
    <cellStyle name="SAPBEXexcGood1" xfId="52"/>
    <cellStyle name="SAPBEXexcGood1 2" xfId="112"/>
    <cellStyle name="SAPBEXexcGood2" xfId="53"/>
    <cellStyle name="SAPBEXexcGood2 2" xfId="113"/>
    <cellStyle name="SAPBEXexcGood3" xfId="54"/>
    <cellStyle name="SAPBEXexcGood3 2" xfId="114"/>
    <cellStyle name="SAPBEXfilterDrill" xfId="55"/>
    <cellStyle name="SAPBEXfilterDrill 2" xfId="115"/>
    <cellStyle name="SAPBEXfilterItem" xfId="56"/>
    <cellStyle name="SAPBEXfilterItem 2" xfId="116"/>
    <cellStyle name="SAPBEXfilterText" xfId="57"/>
    <cellStyle name="SAPBEXfilterText 2" xfId="117"/>
    <cellStyle name="SAPBEXformats" xfId="58"/>
    <cellStyle name="SAPBEXformats 2" xfId="118"/>
    <cellStyle name="SAPBEXheaderItem" xfId="59"/>
    <cellStyle name="SAPBEXheaderItem 2" xfId="119"/>
    <cellStyle name="SAPBEXheaderText" xfId="60"/>
    <cellStyle name="SAPBEXheaderText 2" xfId="120"/>
    <cellStyle name="SAPBEXHLevel0" xfId="61"/>
    <cellStyle name="SAPBEXHLevel0 2" xfId="121"/>
    <cellStyle name="SAPBEXHLevel0X" xfId="62"/>
    <cellStyle name="SAPBEXHLevel0X 2" xfId="122"/>
    <cellStyle name="SAPBEXHLevel1" xfId="63"/>
    <cellStyle name="SAPBEXHLevel1 2" xfId="123"/>
    <cellStyle name="SAPBEXHLevel1X" xfId="64"/>
    <cellStyle name="SAPBEXHLevel1X 2" xfId="124"/>
    <cellStyle name="SAPBEXHLevel2" xfId="65"/>
    <cellStyle name="SAPBEXHLevel2 2" xfId="125"/>
    <cellStyle name="SAPBEXHLevel2X" xfId="66"/>
    <cellStyle name="SAPBEXHLevel2X 2" xfId="126"/>
    <cellStyle name="SAPBEXHLevel3" xfId="67"/>
    <cellStyle name="SAPBEXHLevel3 2" xfId="127"/>
    <cellStyle name="SAPBEXHLevel3X" xfId="68"/>
    <cellStyle name="SAPBEXHLevel3X 2" xfId="128"/>
    <cellStyle name="SAPBEXinputData" xfId="69"/>
    <cellStyle name="SAPBEXinputData 2" xfId="129"/>
    <cellStyle name="SAPBEXItemHeader" xfId="70"/>
    <cellStyle name="SAPBEXresData" xfId="71"/>
    <cellStyle name="SAPBEXresData 2" xfId="130"/>
    <cellStyle name="SAPBEXresDataEmph" xfId="72"/>
    <cellStyle name="SAPBEXresDataEmph 2" xfId="131"/>
    <cellStyle name="SAPBEXresItem" xfId="73"/>
    <cellStyle name="SAPBEXresItem 2" xfId="132"/>
    <cellStyle name="SAPBEXresItemX" xfId="74"/>
    <cellStyle name="SAPBEXresItemX 2" xfId="133"/>
    <cellStyle name="SAPBEXstdData" xfId="75"/>
    <cellStyle name="SAPBEXstdData 2" xfId="134"/>
    <cellStyle name="SAPBEXstdDataEmph" xfId="76"/>
    <cellStyle name="SAPBEXstdDataEmph 2" xfId="135"/>
    <cellStyle name="SAPBEXstdItem" xfId="77"/>
    <cellStyle name="SAPBEXstdItem 2" xfId="136"/>
    <cellStyle name="SAPBEXstdItemX" xfId="78"/>
    <cellStyle name="SAPBEXstdItemX 2" xfId="137"/>
    <cellStyle name="SAPBEXtitle" xfId="79"/>
    <cellStyle name="SAPBEXtitle 2" xfId="138"/>
    <cellStyle name="SAPBEXunassignedItem" xfId="80"/>
    <cellStyle name="SAPBEXundefined" xfId="81"/>
    <cellStyle name="SAPBEXundefined 2" xfId="139"/>
    <cellStyle name="Sheet Title" xfId="82"/>
    <cellStyle name="Texto de advertencia" xfId="84" builtinId="11" customBuiltin="1"/>
    <cellStyle name="Title 2" xfId="87"/>
    <cellStyle name="Título 2" xfId="33" builtinId="17" customBuiltin="1"/>
    <cellStyle name="Título 3" xfId="34" builtinId="18" customBuiltin="1"/>
    <cellStyle name="Total" xfId="83" builtinId="25" customBuiltin="1"/>
    <cellStyle name="Warning Text 2" xfId="9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Table!$H$15</c:f>
              <c:strCache>
                <c:ptCount val="1"/>
                <c:pt idx="0">
                  <c:v>Saldo Actual (ORIGINAL)</c:v>
                </c:pt>
              </c:strCache>
            </c:strRef>
          </c:tx>
          <c:spPr>
            <a:solidFill>
              <a:srgbClr val="9190D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Table!$H$16:$H$67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DA-4A55-BA6B-0FAD29B312D1}"/>
            </c:ext>
          </c:extLst>
        </c:ser>
        <c:ser>
          <c:idx val="1"/>
          <c:order val="1"/>
          <c:tx>
            <c:strRef>
              <c:f>Table!$I$15</c:f>
              <c:strCache>
                <c:ptCount val="1"/>
                <c:pt idx="0">
                  <c:v>Saldo Anterior (ORIGINAL)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Table!$I$16:$I$67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DA-4A55-BA6B-0FAD29B312D1}"/>
            </c:ext>
          </c:extLst>
        </c:ser>
        <c:ser>
          <c:idx val="2"/>
          <c:order val="2"/>
          <c:tx>
            <c:strRef>
              <c:f>Table!$J$15</c:f>
              <c:strCache>
                <c:ptCount val="1"/>
                <c:pt idx="0">
                  <c:v>Saldo Actual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Table!$J$16:$J$67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4552410492.54</c:v>
                </c:pt>
                <c:pt idx="3" formatCode="#,##0.00\ &quot;MXN&quot;">
                  <c:v>761389976.41999996</c:v>
                </c:pt>
                <c:pt idx="4" formatCode="#,##0.00\ &quot;MXN&quot;">
                  <c:v>1115091923.8900001</c:v>
                </c:pt>
                <c:pt idx="6" formatCode="#,##0.00\ &quot;MXN&quot;">
                  <c:v>1059550279.29</c:v>
                </c:pt>
                <c:pt idx="7" formatCode="#,##0.00\ &quot;MXN&quot;">
                  <c:v>1616349306.9400001</c:v>
                </c:pt>
                <c:pt idx="9" formatCode="#,##0.00\ &quot;MXN&quot;">
                  <c:v>29006</c:v>
                </c:pt>
                <c:pt idx="10" formatCode="#,##0.00\ &quot;MXN&quot;">
                  <c:v>3756413453.02</c:v>
                </c:pt>
                <c:pt idx="11">
                  <c:v>0</c:v>
                </c:pt>
                <c:pt idx="12" formatCode="#,##0.00\ &quot;MXN&quot;">
                  <c:v>39501.97</c:v>
                </c:pt>
                <c:pt idx="13" formatCode="#,##0.00\ &quot;MXN&quot;">
                  <c:v>3029505859.8800001</c:v>
                </c:pt>
                <c:pt idx="14" formatCode="#,##0.00\ &quot;MXN&quot;">
                  <c:v>7217.55</c:v>
                </c:pt>
                <c:pt idx="15" formatCode="#,##0.00\ &quot;MXN&quot;">
                  <c:v>56537108.270000003</c:v>
                </c:pt>
                <c:pt idx="16" formatCode="#,##0.00\ &quot;MXN&quot;">
                  <c:v>17621708.23</c:v>
                </c:pt>
                <c:pt idx="17" formatCode="#,##0.00\ &quot;MXN&quot;">
                  <c:v>652702057.12</c:v>
                </c:pt>
                <c:pt idx="18" formatCode="#,##0.00\ &quot;MXN&quot;">
                  <c:v>1140026119.9000001</c:v>
                </c:pt>
                <c:pt idx="22" formatCode="#,##0.00\ &quot;MXN&quot;">
                  <c:v>1140026119.9000001</c:v>
                </c:pt>
                <c:pt idx="30" formatCode="#,##0.00\ &quot;MXN&quot;">
                  <c:v>486820.21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9449336885.6700001</c:v>
                </c:pt>
                <c:pt idx="40">
                  <c:v>0</c:v>
                </c:pt>
                <c:pt idx="41" formatCode="#,##0.00\ &quot;MXN&quot;">
                  <c:v>28451543197.34</c:v>
                </c:pt>
                <c:pt idx="42" formatCode="#,##0.00\ &quot;MXN&quot;">
                  <c:v>180010314.5</c:v>
                </c:pt>
                <c:pt idx="43" formatCode="#,##0.00\ &quot;MXN&quot;">
                  <c:v>57756685440.120003</c:v>
                </c:pt>
                <c:pt idx="44" formatCode="#,##0.00\ &quot;MXN&quot;">
                  <c:v>4884194018.2200003</c:v>
                </c:pt>
                <c:pt idx="45" formatCode="#,##0.00\ &quot;MXN&quot;">
                  <c:v>185809749.03999999</c:v>
                </c:pt>
                <c:pt idx="46" formatCode="#,##0.00\ &quot;MXN&quot;">
                  <c:v>-2020960846.6600001</c:v>
                </c:pt>
                <c:pt idx="47" formatCode="#,##0.00\ &quot;MXN&quot;">
                  <c:v>32457644.670000002</c:v>
                </c:pt>
                <c:pt idx="50" formatCode="#,##0.00\ &quot;MXN&quot;">
                  <c:v>89469739517.229996</c:v>
                </c:pt>
                <c:pt idx="51" formatCode="#,##0.00\ &quot;MXN&quot;">
                  <c:v>98919076402.899994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DA-4A55-BA6B-0FAD29B312D1}"/>
            </c:ext>
          </c:extLst>
        </c:ser>
        <c:ser>
          <c:idx val="3"/>
          <c:order val="3"/>
          <c:tx>
            <c:strRef>
              <c:f>Table!$K$15</c:f>
              <c:strCache>
                <c:ptCount val="1"/>
                <c:pt idx="0">
                  <c:v>Saldo Anterior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Table!$K$16:$K$67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2487939016.2600002</c:v>
                </c:pt>
                <c:pt idx="3" formatCode="#,##0.00\ &quot;MXN&quot;">
                  <c:v>702555011.83000004</c:v>
                </c:pt>
                <c:pt idx="4" formatCode="#,##0.00\ &quot;MXN&quot;">
                  <c:v>380344488.18000001</c:v>
                </c:pt>
                <c:pt idx="6" formatCode="#,##0.00\ &quot;MXN&quot;">
                  <c:v>71220659.870000005</c:v>
                </c:pt>
                <c:pt idx="7" formatCode="#,##0.00\ &quot;MXN&quot;">
                  <c:v>1333789850.3800001</c:v>
                </c:pt>
                <c:pt idx="9" formatCode="#,##0.00\ &quot;MXN&quot;">
                  <c:v>29006</c:v>
                </c:pt>
                <c:pt idx="10" formatCode="#,##0.00\ &quot;MXN&quot;">
                  <c:v>2993813274.4400001</c:v>
                </c:pt>
                <c:pt idx="11">
                  <c:v>0</c:v>
                </c:pt>
                <c:pt idx="12" formatCode="#,##0.00\ &quot;MXN&quot;">
                  <c:v>39501.97</c:v>
                </c:pt>
                <c:pt idx="13" formatCode="#,##0.00\ &quot;MXN&quot;">
                  <c:v>2234374844.5999999</c:v>
                </c:pt>
                <c:pt idx="14" formatCode="#,##0.00\ &quot;MXN&quot;">
                  <c:v>7313.43</c:v>
                </c:pt>
                <c:pt idx="15" formatCode="#,##0.00\ &quot;MXN&quot;">
                  <c:v>47675365.649999999</c:v>
                </c:pt>
                <c:pt idx="16" formatCode="#,##0.00\ &quot;MXN&quot;">
                  <c:v>32489913.879999999</c:v>
                </c:pt>
                <c:pt idx="17" formatCode="#,##0.00\ &quot;MXN&quot;">
                  <c:v>679226334.90999997</c:v>
                </c:pt>
                <c:pt idx="18" formatCode="#,##0.00\ &quot;MXN&quot;">
                  <c:v>296226142.85000002</c:v>
                </c:pt>
                <c:pt idx="22" formatCode="#,##0.00\ &quot;MXN&quot;">
                  <c:v>296226142.85000002</c:v>
                </c:pt>
                <c:pt idx="30" formatCode="#,##0.00\ &quot;MXN&quot;">
                  <c:v>486820.21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5778465253.7600002</c:v>
                </c:pt>
                <c:pt idx="40">
                  <c:v>0</c:v>
                </c:pt>
                <c:pt idx="41" formatCode="#,##0.00\ &quot;MXN&quot;">
                  <c:v>28445186349.77</c:v>
                </c:pt>
                <c:pt idx="42" formatCode="#,##0.00\ &quot;MXN&quot;">
                  <c:v>180010314.5</c:v>
                </c:pt>
                <c:pt idx="43" formatCode="#,##0.00\ &quot;MXN&quot;">
                  <c:v>51853271638.519997</c:v>
                </c:pt>
                <c:pt idx="44" formatCode="#,##0.00\ &quot;MXN&quot;">
                  <c:v>4859071678.5</c:v>
                </c:pt>
                <c:pt idx="45" formatCode="#,##0.00\ &quot;MXN&quot;">
                  <c:v>184795750.15000001</c:v>
                </c:pt>
                <c:pt idx="46" formatCode="#,##0.00\ &quot;MXN&quot;">
                  <c:v>-1788688826.5999999</c:v>
                </c:pt>
                <c:pt idx="47" formatCode="#,##0.00\ &quot;MXN&quot;">
                  <c:v>32457644.670000002</c:v>
                </c:pt>
                <c:pt idx="50" formatCode="#,##0.00\ &quot;MXN&quot;">
                  <c:v>83766104549.509995</c:v>
                </c:pt>
                <c:pt idx="51" formatCode="#,##0.00\ &quot;MXN&quot;">
                  <c:v>89544569803.270004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7DA-4A55-BA6B-0FAD29B312D1}"/>
            </c:ext>
          </c:extLst>
        </c:ser>
        <c:ser>
          <c:idx val="4"/>
          <c:order val="4"/>
          <c:tx>
            <c:strRef>
              <c:f>Table!$L$15</c:f>
              <c:strCache>
                <c:ptCount val="1"/>
                <c:pt idx="0">
                  <c:v>Saldo acumulado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Table!$L$16:$L$67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2888417426.9099998</c:v>
                </c:pt>
                <c:pt idx="3" formatCode="#,##0.00\ &quot;MXN&quot;">
                  <c:v>792204662.34000003</c:v>
                </c:pt>
                <c:pt idx="4" formatCode="#,##0.00\ &quot;MXN&quot;">
                  <c:v>-1551446374.6800001</c:v>
                </c:pt>
                <c:pt idx="6" formatCode="#,##0.00\ &quot;MXN&quot;">
                  <c:v>2406716524.9400001</c:v>
                </c:pt>
                <c:pt idx="7" formatCode="#,##0.00\ &quot;MXN&quot;">
                  <c:v>1240913608.3099999</c:v>
                </c:pt>
                <c:pt idx="9" formatCode="#,##0.00\ &quot;MXN&quot;">
                  <c:v>29006</c:v>
                </c:pt>
                <c:pt idx="10" formatCode="#,##0.00\ &quot;MXN&quot;">
                  <c:v>4028823732.8400002</c:v>
                </c:pt>
                <c:pt idx="11">
                  <c:v>0</c:v>
                </c:pt>
                <c:pt idx="12" formatCode="#,##0.00\ &quot;MXN&quot;">
                  <c:v>39501.97</c:v>
                </c:pt>
                <c:pt idx="13" formatCode="#,##0.00\ &quot;MXN&quot;">
                  <c:v>3281769697.9400001</c:v>
                </c:pt>
                <c:pt idx="14" formatCode="#,##0.00\ &quot;MXN&quot;">
                  <c:v>7217.55</c:v>
                </c:pt>
                <c:pt idx="15" formatCode="#,##0.00\ &quot;MXN&quot;">
                  <c:v>56014849.68</c:v>
                </c:pt>
                <c:pt idx="16" formatCode="#,##0.00\ &quot;MXN&quot;">
                  <c:v>37990558.299999997</c:v>
                </c:pt>
                <c:pt idx="17" formatCode="#,##0.00\ &quot;MXN&quot;">
                  <c:v>653001907.39999998</c:v>
                </c:pt>
                <c:pt idx="18" formatCode="#,##0.00\ &quot;MXN&quot;">
                  <c:v>1127129260.1300001</c:v>
                </c:pt>
                <c:pt idx="22" formatCode="#,##0.00\ &quot;MXN&quot;">
                  <c:v>1127129260.1300001</c:v>
                </c:pt>
                <c:pt idx="30" formatCode="#,##0.00\ &quot;MXN&quot;">
                  <c:v>486820.21</c:v>
                </c:pt>
                <c:pt idx="34">
                  <c:v>0</c:v>
                </c:pt>
                <c:pt idx="35">
                  <c:v>0</c:v>
                </c:pt>
                <c:pt idx="37">
                  <c:v>0</c:v>
                </c:pt>
                <c:pt idx="39" formatCode="#,##0.00\ &quot;MXN&quot;">
                  <c:v>8044857240.0900002</c:v>
                </c:pt>
                <c:pt idx="40">
                  <c:v>0</c:v>
                </c:pt>
                <c:pt idx="41" formatCode="#,##0.00\ &quot;MXN&quot;">
                  <c:v>29538815844.169998</c:v>
                </c:pt>
                <c:pt idx="42" formatCode="#,##0.00\ &quot;MXN&quot;">
                  <c:v>180010314.5</c:v>
                </c:pt>
                <c:pt idx="43" formatCode="#,##0.00\ &quot;MXN&quot;">
                  <c:v>59003443232.290001</c:v>
                </c:pt>
                <c:pt idx="44" formatCode="#,##0.00\ &quot;MXN&quot;">
                  <c:v>4886291562.1400003</c:v>
                </c:pt>
                <c:pt idx="45" formatCode="#,##0.00\ &quot;MXN&quot;">
                  <c:v>193922001.03999999</c:v>
                </c:pt>
                <c:pt idx="46" formatCode="#,##0.00\ &quot;MXN&quot;">
                  <c:v>-2020960846.6600001</c:v>
                </c:pt>
                <c:pt idx="47" formatCode="#,##0.00\ &quot;MXN&quot;">
                  <c:v>32457644.670000002</c:v>
                </c:pt>
                <c:pt idx="50" formatCode="#,##0.00\ &quot;MXN&quot;">
                  <c:v>91813979752.149994</c:v>
                </c:pt>
                <c:pt idx="51" formatCode="#,##0.00\ &quot;MXN&quot;">
                  <c:v>99858836992.240005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7DA-4A55-BA6B-0FAD29B31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647248"/>
        <c:axId val="518650776"/>
      </c:barChart>
      <c:catAx>
        <c:axId val="518647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1865077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518650776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#,##0.00;\-\ 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18647248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gif"/><Relationship Id="rId1" Type="http://schemas.openxmlformats.org/officeDocument/2006/relationships/image" Target="../media/image16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3.png"/><Relationship Id="rId3" Type="http://schemas.openxmlformats.org/officeDocument/2006/relationships/image" Target="../media/image18.png"/><Relationship Id="rId7" Type="http://schemas.openxmlformats.org/officeDocument/2006/relationships/image" Target="../media/image22.png"/><Relationship Id="rId12" Type="http://schemas.openxmlformats.org/officeDocument/2006/relationships/image" Target="../media/image12.pn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image" Target="../media/image21.png"/><Relationship Id="rId11" Type="http://schemas.openxmlformats.org/officeDocument/2006/relationships/image" Target="../media/image8.png"/><Relationship Id="rId5" Type="http://schemas.openxmlformats.org/officeDocument/2006/relationships/image" Target="../media/image20.png"/><Relationship Id="rId10" Type="http://schemas.openxmlformats.org/officeDocument/2006/relationships/image" Target="../media/image7.png"/><Relationship Id="rId4" Type="http://schemas.openxmlformats.org/officeDocument/2006/relationships/image" Target="../media/image19.png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68</xdr:col>
      <xdr:colOff>9525</xdr:colOff>
      <xdr:row>1</xdr:row>
      <xdr:rowOff>9525</xdr:rowOff>
    </xdr:to>
    <xdr:pic>
      <xdr:nvPicPr>
        <xdr:cNvPr id="2049" name="Picture 1">
          <a:extLst>
            <a:ext uri="{FF2B5EF4-FFF2-40B4-BE49-F238E27FC236}">
              <a16:creationId xmlns=""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170021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64" name="BExMO7VFCN4EL59982UR4AJ25JNJ" descr="XX6TINEJADZGKR0CTM7ZRT0RA" hidden="1">
          <a:extLst>
            <a:ext uri="{FF2B5EF4-FFF2-40B4-BE49-F238E27FC236}">
              <a16:creationId xmlns="" xmlns:a16="http://schemas.microsoft.com/office/drawing/2014/main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65" name="BExU3EX5JJCXCII4YKUJBFBGIJR2" descr="OF5ZI9PI5WH36VPANJ2DYLNMI" hidden="1">
          <a:extLst>
            <a:ext uri="{FF2B5EF4-FFF2-40B4-BE49-F238E27FC236}">
              <a16:creationId xmlns="" xmlns:a16="http://schemas.microsoft.com/office/drawing/2014/main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066" name="BEx1KD7H6UB1VYCJ7O61P562EIUY" descr="IQGV9140X0K0UPBL8OGU3I44J" hidden="1">
          <a:extLst>
            <a:ext uri="{FF2B5EF4-FFF2-40B4-BE49-F238E27FC236}">
              <a16:creationId xmlns="" xmlns:a16="http://schemas.microsoft.com/office/drawing/2014/main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067" name="BEx5BJQWS6YWHH4ZMSUAMD641V6Y" descr="ZTMFMXCIQSECDX38ALEFHUB00" hidden="1">
          <a:extLst>
            <a:ext uri="{FF2B5EF4-FFF2-40B4-BE49-F238E27FC236}">
              <a16:creationId xmlns=""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8</xdr:col>
      <xdr:colOff>19050</xdr:colOff>
      <xdr:row>14</xdr:row>
      <xdr:rowOff>9525</xdr:rowOff>
    </xdr:from>
    <xdr:ext cx="47625" cy="47625"/>
    <xdr:pic macro="[1]!DesignIconClicked">
      <xdr:nvPicPr>
        <xdr:cNvPr id="2068" name="BExVTO5Q8G2M7BPL4B2584LQS0R0" descr="OB6Q8NA4LZFE4GM9Y3V56BPMQ" hidden="1">
          <a:extLst>
            <a:ext uri="{FF2B5EF4-FFF2-40B4-BE49-F238E27FC236}">
              <a16:creationId xmlns="" xmlns:a16="http://schemas.microsoft.com/office/drawing/2014/main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911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19050</xdr:colOff>
      <xdr:row>14</xdr:row>
      <xdr:rowOff>85725</xdr:rowOff>
    </xdr:from>
    <xdr:ext cx="47625" cy="47625"/>
    <xdr:pic macro="[1]!DesignIconClicked">
      <xdr:nvPicPr>
        <xdr:cNvPr id="2069" name="BExIFSCLN1G86X78PFLTSMRP0US5" descr="9JK4SPV4DG7VTCZIILWHXQU5J" hidden="1">
          <a:extLst>
            <a:ext uri="{FF2B5EF4-FFF2-40B4-BE49-F238E27FC236}">
              <a16:creationId xmlns="" xmlns:a16="http://schemas.microsoft.com/office/drawing/2014/main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911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72" name="BEx1I152WN2D3A85O2XN0DGXCWHN" descr="KHBZFMANRA4UMJR1AB4M5NJNT" hidden="1">
          <a:extLst>
            <a:ext uri="{FF2B5EF4-FFF2-40B4-BE49-F238E27FC236}">
              <a16:creationId xmlns="" xmlns:a16="http://schemas.microsoft.com/office/drawing/2014/main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73" name="BExW9676P0SKCVKK25QCGHPA3PAD" descr="9A4PWZ20RMSRF0PNECCDM75CA" hidden="1">
          <a:extLst>
            <a:ext uri="{FF2B5EF4-FFF2-40B4-BE49-F238E27FC236}">
              <a16:creationId xmlns=""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28575</xdr:colOff>
      <xdr:row>16</xdr:row>
      <xdr:rowOff>0</xdr:rowOff>
    </xdr:from>
    <xdr:ext cx="123825" cy="123825"/>
    <xdr:pic macro="[1]!DesignIconClicked">
      <xdr:nvPicPr>
        <xdr:cNvPr id="2074" name="BExW253QPOZK9KW8BJC3LBXGCG2N" descr="Y5HX37BEUWSN1NEFJKZJXI3SX" hidden="1">
          <a:extLst>
            <a:ext uri="{FF2B5EF4-FFF2-40B4-BE49-F238E27FC236}">
              <a16:creationId xmlns=""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052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7" name="BExS5CPQ8P8JOQPK7ANNKHLSGOKU" hidden="1">
          <a:extLst>
            <a:ext uri="{FF2B5EF4-FFF2-40B4-BE49-F238E27FC236}">
              <a16:creationId xmlns="" xmlns:a16="http://schemas.microsoft.com/office/drawing/2014/main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18" name="BExMM0AVUAIRNJLXB1FW8R0YB4ZZ" hidden="1">
          <a:extLst>
            <a:ext uri="{FF2B5EF4-FFF2-40B4-BE49-F238E27FC236}">
              <a16:creationId xmlns="" xmlns:a16="http://schemas.microsoft.com/office/drawing/2014/main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9" name="BExXZ7Y09CBS0XA7IPB3IRJ8RJM4" hidden="1">
          <a:extLst>
            <a:ext uri="{FF2B5EF4-FFF2-40B4-BE49-F238E27FC236}">
              <a16:creationId xmlns="" xmlns:a16="http://schemas.microsoft.com/office/drawing/2014/main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20" name="BExQ7SXS9VUG7P6CACU2J7R2SGIZ" hidden="1">
          <a:extLst>
            <a:ext uri="{FF2B5EF4-FFF2-40B4-BE49-F238E27FC236}">
              <a16:creationId xmlns="" xmlns:a16="http://schemas.microsoft.com/office/drawing/2014/main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121" name="BEx5AQZ4ETQ9LMY5EBWVH20Z7VXQ" hidden="1">
          <a:extLst>
            <a:ext uri="{FF2B5EF4-FFF2-40B4-BE49-F238E27FC236}">
              <a16:creationId xmlns="" xmlns:a16="http://schemas.microsoft.com/office/drawing/2014/main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122" name="BExUBK0YZ5VYFY8TTITJGJU9S06A" hidden="1">
          <a:extLst>
            <a:ext uri="{FF2B5EF4-FFF2-40B4-BE49-F238E27FC236}">
              <a16:creationId xmlns=""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9525</xdr:rowOff>
    </xdr:from>
    <xdr:ext cx="47625" cy="47625"/>
    <xdr:pic macro="[1]!DesignIconClicked">
      <xdr:nvPicPr>
        <xdr:cNvPr id="2123" name="BExUEZCSSJ7RN4J18I2NUIQR2FZS" hidden="1">
          <a:extLst>
            <a:ext uri="{FF2B5EF4-FFF2-40B4-BE49-F238E27FC236}">
              <a16:creationId xmlns="" xmlns:a16="http://schemas.microsoft.com/office/drawing/2014/main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0067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85725</xdr:rowOff>
    </xdr:from>
    <xdr:ext cx="47625" cy="47625"/>
    <xdr:pic macro="[1]!DesignIconClicked">
      <xdr:nvPicPr>
        <xdr:cNvPr id="2124" name="BExS3JDQWF7U3F5JTEVOE16ASIYK" hidden="1">
          <a:extLst>
            <a:ext uri="{FF2B5EF4-FFF2-40B4-BE49-F238E27FC236}">
              <a16:creationId xmlns=""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067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13</xdr:col>
      <xdr:colOff>9525</xdr:colOff>
      <xdr:row>1</xdr:row>
      <xdr:rowOff>60960</xdr:rowOff>
    </xdr:to>
    <xdr:sp macro="" textlink="">
      <xdr:nvSpPr>
        <xdr:cNvPr id="2709" name="TextQueryTitle">
          <a:extLst>
            <a:ext uri="{FF2B5EF4-FFF2-40B4-BE49-F238E27FC236}">
              <a16:creationId xmlns="" xmlns:a16="http://schemas.microsoft.com/office/drawing/2014/main" id="{00000000-0008-0000-0100-0000950A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27" name="BEx973S463FCQVJ7QDFBUIU0WJ3F" descr="ZQTVYL8DCSADVT0QMRXFLU0TR" hidden="1">
          <a:extLst>
            <a:ext uri="{FF2B5EF4-FFF2-40B4-BE49-F238E27FC236}">
              <a16:creationId xmlns=""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25</xdr:row>
      <xdr:rowOff>0</xdr:rowOff>
    </xdr:from>
    <xdr:ext cx="123825" cy="123825"/>
    <xdr:pic macro="[1]!DesignIconClicked">
      <xdr:nvPicPr>
        <xdr:cNvPr id="2128" name="BExRZO0PLWWMCLGRH7EH6UXYWGAJ" descr="9D4GQ34QB727H10MA3SSAR2R9" hidden="1">
          <a:extLst>
            <a:ext uri="{FF2B5EF4-FFF2-40B4-BE49-F238E27FC236}">
              <a16:creationId xmlns=""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26</xdr:row>
      <xdr:rowOff>0</xdr:rowOff>
    </xdr:from>
    <xdr:ext cx="123825" cy="123825"/>
    <xdr:pic macro="[1]!DesignIconClicked">
      <xdr:nvPicPr>
        <xdr:cNvPr id="2129" name="BExBDP6HNAAJUM39SE5G2C8BKNRQ" descr="1TM64TL2QIMYV7WYSV2VLGXY4" hidden="1">
          <a:extLst>
            <a:ext uri="{FF2B5EF4-FFF2-40B4-BE49-F238E27FC236}">
              <a16:creationId xmlns=""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27</xdr:row>
      <xdr:rowOff>0</xdr:rowOff>
    </xdr:from>
    <xdr:ext cx="123825" cy="123825"/>
    <xdr:pic macro="[1]!DesignIconClicked">
      <xdr:nvPicPr>
        <xdr:cNvPr id="2130" name="BExQEGJP61DL2NZY6LMBHBZ0J5YT" descr="D6ZNRZJ7EX4GZT9RO8LE0C905" hidden="1">
          <a:extLst>
            <a:ext uri="{FF2B5EF4-FFF2-40B4-BE49-F238E27FC236}">
              <a16:creationId xmlns=""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28</xdr:row>
      <xdr:rowOff>0</xdr:rowOff>
    </xdr:from>
    <xdr:ext cx="123825" cy="123825"/>
    <xdr:pic macro="[1]!DesignIconClicked">
      <xdr:nvPicPr>
        <xdr:cNvPr id="2131" name="BExTY1BCS6HZIF6HI5491FGHDVAE" descr="MJ6976KI2UH1IE8M227DUYXMJ" hidden="1">
          <a:extLst>
            <a:ext uri="{FF2B5EF4-FFF2-40B4-BE49-F238E27FC236}">
              <a16:creationId xmlns=""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37" name="BEx5FXJGJOT93D0J2IRJ3985IUMI" hidden="1">
          <a:extLst>
            <a:ext uri="{FF2B5EF4-FFF2-40B4-BE49-F238E27FC236}">
              <a16:creationId xmlns=""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38" name="BEx3RTMHAR35NUAAK49TV6NU7EPA" descr="QFXLG4ZCXTRQSJYFCKJ58G9N8" hidden="1">
          <a:extLst>
            <a:ext uri="{FF2B5EF4-FFF2-40B4-BE49-F238E27FC236}">
              <a16:creationId xmlns="" xmlns:a16="http://schemas.microsoft.com/office/drawing/2014/main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18</xdr:row>
      <xdr:rowOff>0</xdr:rowOff>
    </xdr:from>
    <xdr:ext cx="123825" cy="123825"/>
    <xdr:pic macro="[1]!DesignIconClicked">
      <xdr:nvPicPr>
        <xdr:cNvPr id="2139" name="BExS8T38WLC2R738ZC7BDJQAKJAJ" descr="MRI962L5PB0E0YWXCIBN82VJH" hidden="1">
          <a:extLst>
            <a:ext uri="{FF2B5EF4-FFF2-40B4-BE49-F238E27FC236}">
              <a16:creationId xmlns=""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0" name="BEx5F64BJ6DCM4EJH81D5ZFNPZ0V" descr="7DJ9FILZD2YPS6X1JBP9E76TU" hidden="1">
          <a:extLst>
            <a:ext uri="{FF2B5EF4-FFF2-40B4-BE49-F238E27FC236}">
              <a16:creationId xmlns=""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1" name="BExQEXXHA3EEXR44LT6RKCDWM6ZT" hidden="1">
          <a:extLst>
            <a:ext uri="{FF2B5EF4-FFF2-40B4-BE49-F238E27FC236}">
              <a16:creationId xmlns=""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20</xdr:row>
      <xdr:rowOff>0</xdr:rowOff>
    </xdr:from>
    <xdr:ext cx="123825" cy="123825"/>
    <xdr:pic macro="[1]!DesignIconClicked">
      <xdr:nvPicPr>
        <xdr:cNvPr id="2142" name="BEx1X6AMHV6ZK3UJB2BXIJTJHYJU" descr="OALR4L95ELQLZ1Y1LETHM1CS9" hidden="1">
          <a:extLst>
            <a:ext uri="{FF2B5EF4-FFF2-40B4-BE49-F238E27FC236}">
              <a16:creationId xmlns=""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623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43" name="BExSDIVCE09QKG3CT52PHCS6ZJ09" descr="9F076L7EQCF2COMMGCQG6BQGU" hidden="1">
          <a:extLst>
            <a:ext uri="{FF2B5EF4-FFF2-40B4-BE49-F238E27FC236}">
              <a16:creationId xmlns="" xmlns:a16="http://schemas.microsoft.com/office/drawing/2014/main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25</xdr:row>
      <xdr:rowOff>0</xdr:rowOff>
    </xdr:from>
    <xdr:ext cx="123825" cy="123825"/>
    <xdr:pic macro="[1]!DesignIconClicked">
      <xdr:nvPicPr>
        <xdr:cNvPr id="2144" name="BEx1QZGQZBAWJ8591VXEIPUOVS7X" descr="MEW27CPIFG44B7E7HEQUUF5QF" hidden="1">
          <a:extLst>
            <a:ext uri="{FF2B5EF4-FFF2-40B4-BE49-F238E27FC236}">
              <a16:creationId xmlns=""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24</xdr:row>
      <xdr:rowOff>0</xdr:rowOff>
    </xdr:from>
    <xdr:ext cx="123825" cy="123825"/>
    <xdr:pic macro="[1]!DesignIconClicked">
      <xdr:nvPicPr>
        <xdr:cNvPr id="2145" name="BExMF7LICJLPXSHM63A6EQ79YQKG" descr="U084VZL15IMB1OFRRAY6GVKAE" hidden="1">
          <a:extLst>
            <a:ext uri="{FF2B5EF4-FFF2-40B4-BE49-F238E27FC236}">
              <a16:creationId xmlns=""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23</xdr:row>
      <xdr:rowOff>0</xdr:rowOff>
    </xdr:from>
    <xdr:ext cx="123825" cy="123825"/>
    <xdr:pic macro="[1]!DesignIconClicked">
      <xdr:nvPicPr>
        <xdr:cNvPr id="2146" name="BExS343F8GCKP6HTF9Y97L133DX8" descr="ZRF0KB1IYQSNV63CTXT25G67G" hidden="1">
          <a:extLst>
            <a:ext uri="{FF2B5EF4-FFF2-40B4-BE49-F238E27FC236}">
              <a16:creationId xmlns=""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22</xdr:row>
      <xdr:rowOff>0</xdr:rowOff>
    </xdr:from>
    <xdr:ext cx="123825" cy="123825"/>
    <xdr:pic macro="[1]!DesignIconClicked">
      <xdr:nvPicPr>
        <xdr:cNvPr id="2147" name="BExZMRC09W87CY4B73NPZMNH21AH" descr="78CUMI0OVLYJRSDRQ3V2YX812" hidden="1">
          <a:extLst>
            <a:ext uri="{FF2B5EF4-FFF2-40B4-BE49-F238E27FC236}">
              <a16:creationId xmlns=""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695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21</xdr:row>
      <xdr:rowOff>9525</xdr:rowOff>
    </xdr:from>
    <xdr:ext cx="123825" cy="123825"/>
    <xdr:pic macro="[1]!DesignIconClicked">
      <xdr:nvPicPr>
        <xdr:cNvPr id="2148" name="BExZXVFJ4DY4I24AARDT4AMP6EN1" descr="TXSMH2MTH86CYKA26740RQPUC" hidden="1">
          <a:extLst>
            <a:ext uri="{FF2B5EF4-FFF2-40B4-BE49-F238E27FC236}">
              <a16:creationId xmlns=""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20</xdr:row>
      <xdr:rowOff>0</xdr:rowOff>
    </xdr:from>
    <xdr:ext cx="123825" cy="123825"/>
    <xdr:pic macro="[1]!DesignIconClicked">
      <xdr:nvPicPr>
        <xdr:cNvPr id="2149" name="BExOCUIOFQWUGTBU5ESTW3EYEP5C" descr="9BNF49V0R6VVYPHEVMJ3ABDQZ" hidden="1">
          <a:extLst>
            <a:ext uri="{FF2B5EF4-FFF2-40B4-BE49-F238E27FC236}">
              <a16:creationId xmlns=""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19</xdr:row>
      <xdr:rowOff>0</xdr:rowOff>
    </xdr:from>
    <xdr:ext cx="123825" cy="123825"/>
    <xdr:pic macro="[1]!DesignIconClicked">
      <xdr:nvPicPr>
        <xdr:cNvPr id="2150" name="BExU65O9OE4B4MQ2A3OYH13M8BZJ" descr="3INNIMMPDBB0JF37L81M6ID21" hidden="1">
          <a:extLst>
            <a:ext uri="{FF2B5EF4-FFF2-40B4-BE49-F238E27FC236}">
              <a16:creationId xmlns=""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18</xdr:row>
      <xdr:rowOff>0</xdr:rowOff>
    </xdr:from>
    <xdr:ext cx="123825" cy="123825"/>
    <xdr:pic macro="[1]!DesignIconClicked">
      <xdr:nvPicPr>
        <xdr:cNvPr id="2151" name="BExOPRCR0UW7TKXSV5WDTL348FGL" descr="S9JM17GP1802LHN4GT14BJYIC" hidden="1">
          <a:extLst>
            <a:ext uri="{FF2B5EF4-FFF2-40B4-BE49-F238E27FC236}">
              <a16:creationId xmlns=""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52" name="BEx5OESAY2W8SEGI3TSB65EHJ04B" descr="9CN2Y88X8WYV1HWZG1QILY9BK" hidden="1">
          <a:extLst>
            <a:ext uri="{FF2B5EF4-FFF2-40B4-BE49-F238E27FC236}">
              <a16:creationId xmlns=""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53" name="BExGMWEQ2BYRY9BAO5T1X850MJN1" descr="AZ9ST0XDIOP50HSUFO5V31BR0" hidden="1">
          <a:extLst>
            <a:ext uri="{FF2B5EF4-FFF2-40B4-BE49-F238E27FC236}">
              <a16:creationId xmlns=""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absolute">
    <xdr:from>
      <xdr:col>6</xdr:col>
      <xdr:colOff>657225</xdr:colOff>
      <xdr:row>2</xdr:row>
      <xdr:rowOff>28575</xdr:rowOff>
    </xdr:from>
    <xdr:to>
      <xdr:col>6</xdr:col>
      <xdr:colOff>1352550</xdr:colOff>
      <xdr:row>2</xdr:row>
      <xdr:rowOff>180975</xdr:rowOff>
    </xdr:to>
    <xdr:pic macro="[0]!Sheet2.Info_click">
      <xdr:nvPicPr>
        <xdr:cNvPr id="2759" name="Info" descr="Information">
          <a:extLst>
            <a:ext uri="{FF2B5EF4-FFF2-40B4-BE49-F238E27FC236}">
              <a16:creationId xmlns="" xmlns:a16="http://schemas.microsoft.com/office/drawing/2014/main" id="{00000000-0008-0000-0100-0000C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19225" y="762000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6</xdr:col>
      <xdr:colOff>1352550</xdr:colOff>
      <xdr:row>2</xdr:row>
      <xdr:rowOff>190500</xdr:rowOff>
    </xdr:to>
    <xdr:pic macro="[0]!Sheet2.InfoA_click">
      <xdr:nvPicPr>
        <xdr:cNvPr id="2760" name="InfoA" descr="Information_pressed" hidden="1">
          <a:extLst>
            <a:ext uri="{FF2B5EF4-FFF2-40B4-BE49-F238E27FC236}">
              <a16:creationId xmlns="" xmlns:a16="http://schemas.microsoft.com/office/drawing/2014/main" id="{00000000-0008-0000-0100-0000C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_click">
      <xdr:nvPicPr>
        <xdr:cNvPr id="2761" name="Filter" descr="Filter">
          <a:extLst>
            <a:ext uri="{FF2B5EF4-FFF2-40B4-BE49-F238E27FC236}">
              <a16:creationId xmlns="" xmlns:a16="http://schemas.microsoft.com/office/drawing/2014/main" id="{00000000-0008-0000-0100-0000C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A_click">
      <xdr:nvPicPr>
        <xdr:cNvPr id="2762" name="FilterA" descr="Filter_pressed" hidden="1">
          <a:extLst>
            <a:ext uri="{FF2B5EF4-FFF2-40B4-BE49-F238E27FC236}">
              <a16:creationId xmlns="" xmlns:a16="http://schemas.microsoft.com/office/drawing/2014/main" id="{00000000-0008-0000-0100-0000C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323850</xdr:colOff>
      <xdr:row>2</xdr:row>
      <xdr:rowOff>190500</xdr:rowOff>
    </xdr:to>
    <xdr:pic macro="[0]!Sheet2.Graph_click">
      <xdr:nvPicPr>
        <xdr:cNvPr id="2763" name="Chart" descr="Chart">
          <a:extLst>
            <a:ext uri="{FF2B5EF4-FFF2-40B4-BE49-F238E27FC236}">
              <a16:creationId xmlns="" xmlns:a16="http://schemas.microsoft.com/office/drawing/2014/main" id="{00000000-0008-0000-0100-0000C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61925" y="771525"/>
          <a:ext cx="419100" cy="152400"/>
        </a:xfrm>
        <a:prstGeom prst="rect">
          <a:avLst/>
        </a:prstGeom>
        <a:noFill/>
      </xdr:spPr>
    </xdr:pic>
    <xdr:clientData/>
  </xdr:twoCellAnchor>
  <xdr:absoluteAnchor>
    <xdr:pos x="6657975" y="1104900"/>
    <xdr:ext cx="2454275" cy="0"/>
    <xdr:pic macro="[1]!DesignIconClicked">
      <xdr:nvPicPr>
        <xdr:cNvPr id="2060" name="BExW7A0O6NJAPXTFEM67M5H6DDRC" descr="3OQVS5W3KNJG71LCSAW019NJP" hidden="1">
          <a:extLst>
            <a:ext uri="{FF2B5EF4-FFF2-40B4-BE49-F238E27FC236}">
              <a16:creationId xmlns="" xmlns:a16="http://schemas.microsoft.com/office/drawing/2014/main" id="{00000000-0008-0000-0100-00000C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3952875" y="304800"/>
    <xdr:ext cx="2692400" cy="415925"/>
    <xdr:pic macro="[1]!DesignIconClicked">
      <xdr:nvPicPr>
        <xdr:cNvPr id="2087" name="BExGLL7F0AMZS0L5LN46VO8A4OR4" descr="D35ND0JILANPKP1M7KOGQB3G6" hidden="1">
          <a:extLst>
            <a:ext uri="{FF2B5EF4-FFF2-40B4-BE49-F238E27FC236}">
              <a16:creationId xmlns="" xmlns:a16="http://schemas.microsoft.com/office/drawing/2014/main" id="{00000000-0008-0000-0100-00002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52875" y="304800"/>
          <a:ext cx="2692400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0"/>
    <xdr:ext cx="492125" cy="292100"/>
    <xdr:pic macro="[1]!DesignIconClicked">
      <xdr:nvPicPr>
        <xdr:cNvPr id="2095" name="BExZVN42A177LEC6IPYAGJI8LF86" descr="XY0N02Z21UGFBLNWUW4NLP0JV" hidden="1">
          <a:extLst>
            <a:ext uri="{FF2B5EF4-FFF2-40B4-BE49-F238E27FC236}">
              <a16:creationId xmlns="" xmlns:a16="http://schemas.microsoft.com/office/drawing/2014/main" id="{00000000-0008-0000-0100-00002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57175" y="0"/>
          <a:ext cx="492125" cy="2921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4" name="BExUDLAY93K0UZJDTTURDFVU8JTQ" descr="B2RDJ4MCWXJF922PADE784PX6" hidden="1">
          <a:extLst>
            <a:ext uri="{FF2B5EF4-FFF2-40B4-BE49-F238E27FC236}">
              <a16:creationId xmlns="" xmlns:a16="http://schemas.microsoft.com/office/drawing/2014/main" id="{00000000-0008-0000-0100-00000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8" name="BExOAO5F6DQNL3T99SCQUI1V5YFP" descr="QD63FMH2M443ZK5KXEEK6PC7V" hidden="1">
          <a:extLst>
            <a:ext uri="{FF2B5EF4-FFF2-40B4-BE49-F238E27FC236}">
              <a16:creationId xmlns="" xmlns:a16="http://schemas.microsoft.com/office/drawing/2014/main" id="{00000000-0008-0000-0100-00000A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9" name="BEx9HI995VIDGWB3O6URON2VM6AX" descr="QBM79T8SR6ZR1JPU49VFEBSRL" hidden="1">
          <a:extLst>
            <a:ext uri="{FF2B5EF4-FFF2-40B4-BE49-F238E27FC236}">
              <a16:creationId xmlns="" xmlns:a16="http://schemas.microsoft.com/office/drawing/2014/main" id="{00000000-0008-0000-0100-00000B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5" name="BExU57NIVO7OMPU5I47IYD27S3KA" descr="B0ZJHZS0F6AKHRWHNPQ63PUCZ" hidden="1">
          <a:extLst>
            <a:ext uri="{FF2B5EF4-FFF2-40B4-BE49-F238E27FC236}">
              <a16:creationId xmlns="" xmlns:a16="http://schemas.microsoft.com/office/drawing/2014/main" id="{00000000-0008-0000-0100-00000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848600" y="304800"/>
    <xdr:ext cx="2435225" cy="415925"/>
    <xdr:pic macro="[1]!DesignIconClicked">
      <xdr:nvPicPr>
        <xdr:cNvPr id="2086" name="BExKKKF0KR8NZVC9DTQM1WWB39Z0" descr="OBT7FD107OXHE7ODUYPXG58YJ" hidden="1">
          <a:extLst>
            <a:ext uri="{FF2B5EF4-FFF2-40B4-BE49-F238E27FC236}">
              <a16:creationId xmlns="" xmlns:a16="http://schemas.microsoft.com/office/drawing/2014/main" id="{00000000-0008-0000-0100-00002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848600" y="304800"/>
          <a:ext cx="2435225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7" name="BExTURJ5TAR0ZJAQ9GFN2NYJHBR4" descr="MP5QHF75QS9DUY49Y420JXM2E" hidden="1">
          <a:extLst>
            <a:ext uri="{FF2B5EF4-FFF2-40B4-BE49-F238E27FC236}">
              <a16:creationId xmlns="" xmlns:a16="http://schemas.microsoft.com/office/drawing/2014/main" id="{00000000-0008-0000-0100-000009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3" name="BExSGRWGUS63FMXGQMK12OH01K95" descr="Q5Z07EYJE0MBNAL39Q2BTCRTU" hidden="1">
          <a:extLst>
            <a:ext uri="{FF2B5EF4-FFF2-40B4-BE49-F238E27FC236}">
              <a16:creationId xmlns="" xmlns:a16="http://schemas.microsoft.com/office/drawing/2014/main" id="{00000000-0008-0000-0100-000005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0" name="BExMPEQDEVM9ZOPSFIVZP3KR132B" descr="U1604WEUYS8LYRGCK4LICYKL9" hidden="1">
          <a:extLst>
            <a:ext uri="{FF2B5EF4-FFF2-40B4-BE49-F238E27FC236}">
              <a16:creationId xmlns="" xmlns:a16="http://schemas.microsoft.com/office/drawing/2014/main" id="{00000000-0008-0000-0100-000002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1" name="BEx01K769RJVIIWSRZ0ARO7KDLX8" descr="XR64X3LHID9RXDX8WC99U85PF" hidden="1">
          <a:extLst>
            <a:ext uri="{FF2B5EF4-FFF2-40B4-BE49-F238E27FC236}">
              <a16:creationId xmlns="" xmlns:a16="http://schemas.microsoft.com/office/drawing/2014/main" id="{00000000-0008-0000-0100-000003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2" name="BExO8RTDKDQMQJ7A8W8P2TOHUDH2" descr="VPP77LRAGJ44NV8EVDMZ8FCEN" hidden="1">
          <a:extLst>
            <a:ext uri="{FF2B5EF4-FFF2-40B4-BE49-F238E27FC236}">
              <a16:creationId xmlns="" xmlns:a16="http://schemas.microsoft.com/office/drawing/2014/main" id="{00000000-0008-0000-0100-000004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61" name="BEx0041RRI19D5ZFTDBCL8WAVJTB" descr="H3BV6LT962ERI9HFHZFWSTS8B" hidden="1">
          <a:extLst>
            <a:ext uri="{FF2B5EF4-FFF2-40B4-BE49-F238E27FC236}">
              <a16:creationId xmlns="" xmlns:a16="http://schemas.microsoft.com/office/drawing/2014/main" id="{00000000-0008-0000-0100-00000D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6" name="BExIIGEM0AMOSRAZQRDPJ1KNDX7H" descr="F4CUDT4I8CDM8GHW7JG5WP6CT" hidden="1">
          <a:extLst>
            <a:ext uri="{FF2B5EF4-FFF2-40B4-BE49-F238E27FC236}">
              <a16:creationId xmlns="" xmlns:a16="http://schemas.microsoft.com/office/drawing/2014/main" id="{00000000-0008-0000-0100-000008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1552575"/>
    <xdr:ext cx="0" cy="1416050"/>
    <xdr:pic macro="[1]!DesignIconClicked">
      <xdr:nvPicPr>
        <xdr:cNvPr id="2062" name="BExEZGWZLFTQF24ZE4DBSRHNCL2Y" descr="5G1A96VKMW4JK5G4PM3KVB8UT" hidden="1">
          <a:extLst>
            <a:ext uri="{FF2B5EF4-FFF2-40B4-BE49-F238E27FC236}">
              <a16:creationId xmlns="" xmlns:a16="http://schemas.microsoft.com/office/drawing/2014/main" id="{00000000-0008-0000-0100-00000E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57175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552575"/>
    <xdr:ext cx="9521825" cy="7559675"/>
    <xdr:pic macro="[1]!DesignIconClicked">
      <xdr:nvPicPr>
        <xdr:cNvPr id="2063" name="BExXRND8208TWULE9S50U89VKPB7" descr="ETUGZV0SKTQDQB8JOYY0DCX79" hidden="1">
          <a:extLst>
            <a:ext uri="{FF2B5EF4-FFF2-40B4-BE49-F238E27FC236}">
              <a16:creationId xmlns="" xmlns:a16="http://schemas.microsoft.com/office/drawing/2014/main" id="{00000000-0008-0000-0100-00000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62000" y="1552575"/>
          <a:ext cx="9521825" cy="75596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11</xdr:col>
      <xdr:colOff>1216025</xdr:colOff>
      <xdr:row>79</xdr:row>
      <xdr:rowOff>130175</xdr:rowOff>
    </xdr:to>
    <xdr:pic macro="[1]!DesignIconClicked">
      <xdr:nvPicPr>
        <xdr:cNvPr id="2" name="BExW3X39HW6RW7GYLL7G42SKHD3F" hidden="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2019300"/>
          <a:ext cx="9712325" cy="9417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661149</xdr:colOff>
      <xdr:row>2</xdr:row>
      <xdr:rowOff>89649</xdr:rowOff>
    </xdr:from>
    <xdr:to>
      <xdr:col>1</xdr:col>
      <xdr:colOff>2319619</xdr:colOff>
      <xdr:row>5</xdr:row>
      <xdr:rowOff>220433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325" y="257737"/>
          <a:ext cx="1658470" cy="76952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215900</xdr:rowOff>
    </xdr:to>
    <xdr:pic macro="[1]!DesignIconClicked">
      <xdr:nvPicPr>
        <xdr:cNvPr id="3" name="BExY3KZH6ZVYUEQWYPBQGA7YHKKL" hidden="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171450"/>
          <a:ext cx="0" cy="2159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149225</xdr:rowOff>
    </xdr:to>
    <xdr:pic macro="[1]!DesignIconClicked">
      <xdr:nvPicPr>
        <xdr:cNvPr id="5" name="BEx759D1H7R6JU460KD1KPARCPUG" hidden="1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657225"/>
          <a:ext cx="0" cy="149225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244475</xdr:rowOff>
    </xdr:to>
    <xdr:pic macro="[1]!DesignIconClicked">
      <xdr:nvPicPr>
        <xdr:cNvPr id="4" name="BExZWQDI3FZDH5402LIWUETMJYQT" hidden="1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400050"/>
          <a:ext cx="0" cy="244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=""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="" xmlns:a16="http://schemas.microsoft.com/office/drawing/2014/main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 macro="[1]!DesignIconClicked">
      <xdr:nvPicPr>
        <xdr:cNvPr id="3089" name="BExMJ8SV739S7OHOD6U6SFYP97Q2" hidden="1">
          <a:extLst>
            <a:ext uri="{FF2B5EF4-FFF2-40B4-BE49-F238E27FC236}">
              <a16:creationId xmlns="" xmlns:a16="http://schemas.microsoft.com/office/drawing/2014/main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 macro="[1]!DesignIconClicked">
      <xdr:nvPicPr>
        <xdr:cNvPr id="3090" name="BExQGD6IOUL7IBCDFE6CJPBV8MUL" hidden="1">
          <a:extLst>
            <a:ext uri="{FF2B5EF4-FFF2-40B4-BE49-F238E27FC236}">
              <a16:creationId xmlns="" xmlns:a16="http://schemas.microsoft.com/office/drawing/2014/main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 macro="[1]!DesignIconClicked">
      <xdr:nvPicPr>
        <xdr:cNvPr id="3091" name="BExD9X028KN82OQ34SFJXO5DMAOJ" hidden="1">
          <a:extLst>
            <a:ext uri="{FF2B5EF4-FFF2-40B4-BE49-F238E27FC236}">
              <a16:creationId xmlns="" xmlns:a16="http://schemas.microsoft.com/office/drawing/2014/main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 macro="[1]!DesignIconClicked">
      <xdr:nvPicPr>
        <xdr:cNvPr id="3092" name="BExW5MDJ8C7RRPM9H8TFBMDWHG8F" hidden="1">
          <a:extLst>
            <a:ext uri="{FF2B5EF4-FFF2-40B4-BE49-F238E27FC236}">
              <a16:creationId xmlns="" xmlns:a16="http://schemas.microsoft.com/office/drawing/2014/main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 macro="[1]!DesignIconClicked">
      <xdr:nvPicPr>
        <xdr:cNvPr id="3093" name="BExJ1DBQDXNR9QQG371TBPHRW1W1" hidden="1">
          <a:extLst>
            <a:ext uri="{FF2B5EF4-FFF2-40B4-BE49-F238E27FC236}">
              <a16:creationId xmlns="" xmlns:a16="http://schemas.microsoft.com/office/drawing/2014/main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 macro="[1]!DesignIconClicked">
      <xdr:nvPicPr>
        <xdr:cNvPr id="3094" name="BEx1MHHDB80ZDSYCXZBRRO7AL1EB" hidden="1">
          <a:extLst>
            <a:ext uri="{FF2B5EF4-FFF2-40B4-BE49-F238E27FC236}">
              <a16:creationId xmlns="" xmlns:a16="http://schemas.microsoft.com/office/drawing/2014/main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 macro="[1]!DesignIconClicked">
      <xdr:nvPicPr>
        <xdr:cNvPr id="3095" name="BEx5M7D0OWVY0JFHCGG5Y11MMFAT" hidden="1">
          <a:extLst>
            <a:ext uri="{FF2B5EF4-FFF2-40B4-BE49-F238E27FC236}">
              <a16:creationId xmlns="" xmlns:a16="http://schemas.microsoft.com/office/drawing/2014/main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 macro="[1]!DesignIconClicked">
      <xdr:nvPicPr>
        <xdr:cNvPr id="3096" name="BExIPAWQ9Z19AA5PIGEH094DYP51" hidden="1">
          <a:extLst>
            <a:ext uri="{FF2B5EF4-FFF2-40B4-BE49-F238E27FC236}">
              <a16:creationId xmlns="" xmlns:a16="http://schemas.microsoft.com/office/drawing/2014/main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 macro="[1]!DesignIconClicked">
      <xdr:nvPicPr>
        <xdr:cNvPr id="3097" name="BExZQRC65HRX1R2FOOBPQKAO82VE" hidden="1">
          <a:extLst>
            <a:ext uri="{FF2B5EF4-FFF2-40B4-BE49-F238E27FC236}">
              <a16:creationId xmlns="" xmlns:a16="http://schemas.microsoft.com/office/drawing/2014/main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 macro="[1]!DesignIconClicked">
      <xdr:nvPicPr>
        <xdr:cNvPr id="3098" name="BExZLMFB2IT1ZBUGK1QEXXW2JKFN" hidden="1">
          <a:extLst>
            <a:ext uri="{FF2B5EF4-FFF2-40B4-BE49-F238E27FC236}">
              <a16:creationId xmlns="" xmlns:a16="http://schemas.microsoft.com/office/drawing/2014/main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 macro="[1]!DesignIconClicked">
      <xdr:nvPicPr>
        <xdr:cNvPr id="3099" name="BExAXCVDII2N4N3BBFD9E2NMP0J5" hidden="1">
          <a:extLst>
            <a:ext uri="{FF2B5EF4-FFF2-40B4-BE49-F238E27FC236}">
              <a16:creationId xmlns="" xmlns:a16="http://schemas.microsoft.com/office/drawing/2014/main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 macro="[1]!DesignIconClicked">
      <xdr:nvPicPr>
        <xdr:cNvPr id="3100" name="BExONHU55R6I4QLKW2SHYXDFC6RV" hidden="1">
          <a:extLst>
            <a:ext uri="{FF2B5EF4-FFF2-40B4-BE49-F238E27FC236}">
              <a16:creationId xmlns="" xmlns:a16="http://schemas.microsoft.com/office/drawing/2014/main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 macro="[1]!DesignIconClicked">
      <xdr:nvPicPr>
        <xdr:cNvPr id="3101" name="BEx9FZ9EZGAWK67Z810S8BQYD12S" hidden="1">
          <a:extLst>
            <a:ext uri="{FF2B5EF4-FFF2-40B4-BE49-F238E27FC236}">
              <a16:creationId xmlns="" xmlns:a16="http://schemas.microsoft.com/office/drawing/2014/main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 macro="[1]!DesignIconClicked">
      <xdr:nvPicPr>
        <xdr:cNvPr id="3102" name="BExKMR374I5SLJI2H6S92BNFJ62U" hidden="1">
          <a:extLst>
            <a:ext uri="{FF2B5EF4-FFF2-40B4-BE49-F238E27FC236}">
              <a16:creationId xmlns="" xmlns:a16="http://schemas.microsoft.com/office/drawing/2014/main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 macro="[1]!DesignIconClicked">
      <xdr:nvPicPr>
        <xdr:cNvPr id="3103" name="BExTUUJ2XZHWHBG2RZLWKQUKC1X9" hidden="1">
          <a:extLst>
            <a:ext uri="{FF2B5EF4-FFF2-40B4-BE49-F238E27FC236}">
              <a16:creationId xmlns="" xmlns:a16="http://schemas.microsoft.com/office/drawing/2014/main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 macro="[1]!DesignIconClicked">
      <xdr:nvPicPr>
        <xdr:cNvPr id="3104" name="BExIW1O0YR1GRGRY4OL8O4LY43J9" hidden="1">
          <a:extLst>
            <a:ext uri="{FF2B5EF4-FFF2-40B4-BE49-F238E27FC236}">
              <a16:creationId xmlns="" xmlns:a16="http://schemas.microsoft.com/office/drawing/2014/main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 macro="[1]!DesignIconClicked">
      <xdr:nvPicPr>
        <xdr:cNvPr id="3105" name="BExF7UPUFHMEGZAB1SPYZSOUFTAM" hidden="1">
          <a:extLst>
            <a:ext uri="{FF2B5EF4-FFF2-40B4-BE49-F238E27FC236}">
              <a16:creationId xmlns=""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 macro="[1]!DesignIconClicked">
      <xdr:nvPicPr>
        <xdr:cNvPr id="3106" name="BExKQDWMRVP76Y4WYQZAXHYH7BW1" hidden="1">
          <a:extLst>
            <a:ext uri="{FF2B5EF4-FFF2-40B4-BE49-F238E27FC236}">
              <a16:creationId xmlns="" xmlns:a16="http://schemas.microsoft.com/office/drawing/2014/main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 macro="[1]!DesignIconClicked">
      <xdr:nvPicPr>
        <xdr:cNvPr id="3107" name="BEx1KKUIQN903WVY4KND8NDRZH66" hidden="1">
          <a:extLst>
            <a:ext uri="{FF2B5EF4-FFF2-40B4-BE49-F238E27FC236}">
              <a16:creationId xmlns="" xmlns:a16="http://schemas.microsoft.com/office/drawing/2014/main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 macro="[1]!DesignIconClicked">
      <xdr:nvPicPr>
        <xdr:cNvPr id="3108" name="BExD9ULRVZCAYHUQ27T5HBXSIPD8" hidden="1">
          <a:extLst>
            <a:ext uri="{FF2B5EF4-FFF2-40B4-BE49-F238E27FC236}">
              <a16:creationId xmlns="" xmlns:a16="http://schemas.microsoft.com/office/drawing/2014/main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 macro="[1]!DesignIconClicked">
      <xdr:nvPicPr>
        <xdr:cNvPr id="3109" name="BEx3DE8U6SVRAQW2R1UPTRM2T3FK" hidden="1">
          <a:extLst>
            <a:ext uri="{FF2B5EF4-FFF2-40B4-BE49-F238E27FC236}">
              <a16:creationId xmlns="" xmlns:a16="http://schemas.microsoft.com/office/drawing/2014/main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 macro="[1]!DesignIconClicked">
      <xdr:nvPicPr>
        <xdr:cNvPr id="3110" name="BEx9J61NV2XE051NL9UMGCEHJ3A6" hidden="1">
          <a:extLst>
            <a:ext uri="{FF2B5EF4-FFF2-40B4-BE49-F238E27FC236}">
              <a16:creationId xmlns="" xmlns:a16="http://schemas.microsoft.com/office/drawing/2014/main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 macro="[1]!DesignIconClicked">
      <xdr:nvPicPr>
        <xdr:cNvPr id="3111" name="BEx3GSTMH9TP7K0H6YCQYJI1MOVC" hidden="1">
          <a:extLst>
            <a:ext uri="{FF2B5EF4-FFF2-40B4-BE49-F238E27FC236}">
              <a16:creationId xmlns="" xmlns:a16="http://schemas.microsoft.com/office/drawing/2014/main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 macro="[1]!DesignIconClicked">
      <xdr:nvPicPr>
        <xdr:cNvPr id="3112" name="BExKRQRBU4YG6145MP0RHXJFPEGM" hidden="1">
          <a:extLst>
            <a:ext uri="{FF2B5EF4-FFF2-40B4-BE49-F238E27FC236}">
              <a16:creationId xmlns="" xmlns:a16="http://schemas.microsoft.com/office/drawing/2014/main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 macro="[1]!DesignIconClicked">
      <xdr:nvPicPr>
        <xdr:cNvPr id="3113" name="BExMQIQP3LB9Z5YSUWNF0JGFV33R" hidden="1">
          <a:extLst>
            <a:ext uri="{FF2B5EF4-FFF2-40B4-BE49-F238E27FC236}">
              <a16:creationId xmlns="" xmlns:a16="http://schemas.microsoft.com/office/drawing/2014/main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 macro="[1]!DesignIconClicked">
      <xdr:nvPicPr>
        <xdr:cNvPr id="3114" name="BExB2TMIKI1ND0Q7COI2AW61PBSD" hidden="1">
          <a:extLst>
            <a:ext uri="{FF2B5EF4-FFF2-40B4-BE49-F238E27FC236}">
              <a16:creationId xmlns="" xmlns:a16="http://schemas.microsoft.com/office/drawing/2014/main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 macro="[1]!DesignIconClicked">
      <xdr:nvPicPr>
        <xdr:cNvPr id="3115" name="BExGPSEJEX37UKFPTVV1WERKSG54" hidden="1">
          <a:extLst>
            <a:ext uri="{FF2B5EF4-FFF2-40B4-BE49-F238E27FC236}">
              <a16:creationId xmlns="" xmlns:a16="http://schemas.microsoft.com/office/drawing/2014/main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 macro="[1]!DesignIconClicked">
      <xdr:nvPicPr>
        <xdr:cNvPr id="3116" name="BEx7IEL2X2EOW0P4TFS7X0QH8ZXI" hidden="1">
          <a:extLst>
            <a:ext uri="{FF2B5EF4-FFF2-40B4-BE49-F238E27FC236}">
              <a16:creationId xmlns="" xmlns:a16="http://schemas.microsoft.com/office/drawing/2014/main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 macro="[1]!DesignIconClicked">
      <xdr:nvPicPr>
        <xdr:cNvPr id="3117" name="BExO7NI9QBLS19JRUKM6IWXN9OOK" hidden="1">
          <a:extLst>
            <a:ext uri="{FF2B5EF4-FFF2-40B4-BE49-F238E27FC236}">
              <a16:creationId xmlns="" xmlns:a16="http://schemas.microsoft.com/office/drawing/2014/main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8" name="BExIUCIWENAH3Y6YPHNZP1FAAY10" hidden="1">
          <a:extLst>
            <a:ext uri="{FF2B5EF4-FFF2-40B4-BE49-F238E27FC236}">
              <a16:creationId xmlns="" xmlns:a16="http://schemas.microsoft.com/office/drawing/2014/main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9" name="BExGXP9OE5Z8HOBOJ95ESG2D6DUV" hidden="1">
          <a:extLst>
            <a:ext uri="{FF2B5EF4-FFF2-40B4-BE49-F238E27FC236}">
              <a16:creationId xmlns="" xmlns:a16="http://schemas.microsoft.com/office/drawing/2014/main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 macro="[1]!DesignIconClicked">
      <xdr:nvPicPr>
        <xdr:cNvPr id="3120" name="BExW2Y0W45S531GFG2P4UIMGFRG4" hidden="1">
          <a:extLst>
            <a:ext uri="{FF2B5EF4-FFF2-40B4-BE49-F238E27FC236}">
              <a16:creationId xmlns="" xmlns:a16="http://schemas.microsoft.com/office/drawing/2014/main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 macro="[1]!DesignIconClicked">
      <xdr:nvPicPr>
        <xdr:cNvPr id="3121" name="BExEVMGHLGEICJ8WR2F8QMAK8MOQ" hidden="1">
          <a:extLst>
            <a:ext uri="{FF2B5EF4-FFF2-40B4-BE49-F238E27FC236}">
              <a16:creationId xmlns=""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 macro="[1]!DesignIconClicked">
      <xdr:nvPicPr>
        <xdr:cNvPr id="3122" name="BExW18VRO3YYJYUKZP64P0K2VUVG" hidden="1">
          <a:extLst>
            <a:ext uri="{FF2B5EF4-FFF2-40B4-BE49-F238E27FC236}">
              <a16:creationId xmlns=""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 macro="[1]!DesignIconClicked">
      <xdr:nvPicPr>
        <xdr:cNvPr id="3123" name="BExGZGI5S5R45KCZFSLCBJP7YMA9" hidden="1">
          <a:extLst>
            <a:ext uri="{FF2B5EF4-FFF2-40B4-BE49-F238E27FC236}">
              <a16:creationId xmlns=""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 macro="[1]!DesignIconClicked">
      <xdr:nvPicPr>
        <xdr:cNvPr id="3124" name="BExRZZ3WB3HNDSA3YLJZAVFLF3HL" hidden="1">
          <a:extLst>
            <a:ext uri="{FF2B5EF4-FFF2-40B4-BE49-F238E27FC236}">
              <a16:creationId xmlns="" xmlns:a16="http://schemas.microsoft.com/office/drawing/2014/main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 macro="[1]!DesignIconClicked">
      <xdr:nvPicPr>
        <xdr:cNvPr id="3125" name="BExMOSEG137YQHOQYSSQSHG5YH46" hidden="1">
          <a:extLst>
            <a:ext uri="{FF2B5EF4-FFF2-40B4-BE49-F238E27FC236}">
              <a16:creationId xmlns="" xmlns:a16="http://schemas.microsoft.com/office/drawing/2014/main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 macro="[1]!DesignIconClicked">
      <xdr:nvPicPr>
        <xdr:cNvPr id="3126" name="BEx9HTN86LBSCYFYUY5JZ2A0F24K" hidden="1">
          <a:extLst>
            <a:ext uri="{FF2B5EF4-FFF2-40B4-BE49-F238E27FC236}">
              <a16:creationId xmlns="" xmlns:a16="http://schemas.microsoft.com/office/drawing/2014/main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 macro="[1]!DesignIconClicked">
      <xdr:nvPicPr>
        <xdr:cNvPr id="3127" name="BExB33T7Z2C85T2SWCWZE05VGKUX" hidden="1">
          <a:extLst>
            <a:ext uri="{FF2B5EF4-FFF2-40B4-BE49-F238E27FC236}">
              <a16:creationId xmlns="" xmlns:a16="http://schemas.microsoft.com/office/drawing/2014/main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8" name="BExOB414H67P2GMM86OZXUMXUY0N" hidden="1">
          <a:extLst>
            <a:ext uri="{FF2B5EF4-FFF2-40B4-BE49-F238E27FC236}">
              <a16:creationId xmlns="" xmlns:a16="http://schemas.microsoft.com/office/drawing/2014/main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9" name="BEx3SW4UFVAXMRG40ZJOQLT2VED0" hidden="1">
          <a:extLst>
            <a:ext uri="{FF2B5EF4-FFF2-40B4-BE49-F238E27FC236}">
              <a16:creationId xmlns="" xmlns:a16="http://schemas.microsoft.com/office/drawing/2014/main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 macro="[1]!DesignIconClicked">
      <xdr:nvPicPr>
        <xdr:cNvPr id="3130" name="BEx1MITTG5I0O7A3WINGWM41U3WZ" hidden="1">
          <a:extLst>
            <a:ext uri="{FF2B5EF4-FFF2-40B4-BE49-F238E27FC236}">
              <a16:creationId xmlns="" xmlns:a16="http://schemas.microsoft.com/office/drawing/2014/main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 macro="[1]!DesignIconClicked">
      <xdr:nvPicPr>
        <xdr:cNvPr id="3131" name="BExISOFU7F2872HHSFRPPIDUU3QF" hidden="1">
          <a:extLst>
            <a:ext uri="{FF2B5EF4-FFF2-40B4-BE49-F238E27FC236}">
              <a16:creationId xmlns="" xmlns:a16="http://schemas.microsoft.com/office/drawing/2014/main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 macro="[1]!DesignIconClicked">
      <xdr:nvPicPr>
        <xdr:cNvPr id="3132" name="BEx5KT5VA9BZASN43MUN3W9869C2" hidden="1">
          <a:extLst>
            <a:ext uri="{FF2B5EF4-FFF2-40B4-BE49-F238E27FC236}">
              <a16:creationId xmlns="" xmlns:a16="http://schemas.microsoft.com/office/drawing/2014/main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 macro="[1]!DesignIconClicked">
      <xdr:nvPicPr>
        <xdr:cNvPr id="3133" name="BExKJBWTGIAOWC6UP1RI7AZ4GF6L" hidden="1">
          <a:extLst>
            <a:ext uri="{FF2B5EF4-FFF2-40B4-BE49-F238E27FC236}">
              <a16:creationId xmlns="" xmlns:a16="http://schemas.microsoft.com/office/drawing/2014/main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 macro="[1]!DesignIconClicked">
      <xdr:nvPicPr>
        <xdr:cNvPr id="3134" name="BEx95WH41UYDY86TGWRNJBJREMHO" hidden="1">
          <a:extLst>
            <a:ext uri="{FF2B5EF4-FFF2-40B4-BE49-F238E27FC236}">
              <a16:creationId xmlns="" xmlns:a16="http://schemas.microsoft.com/office/drawing/2014/main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 macro="[1]!DesignIconClicked">
      <xdr:nvPicPr>
        <xdr:cNvPr id="3135" name="BExQ2JOB7LLXXQ1WH2YV0Y1KX8FZ" hidden="1">
          <a:extLst>
            <a:ext uri="{FF2B5EF4-FFF2-40B4-BE49-F238E27FC236}">
              <a16:creationId xmlns="" xmlns:a16="http://schemas.microsoft.com/office/drawing/2014/main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="" xmlns:a16="http://schemas.microsoft.com/office/drawing/2014/main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="" xmlns:a16="http://schemas.microsoft.com/office/drawing/2014/main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A_click">
      <xdr:nvPicPr>
        <xdr:cNvPr id="3694" name="FilterA" descr="Filter_pressed" hidden="1">
          <a:extLst>
            <a:ext uri="{FF2B5EF4-FFF2-40B4-BE49-F238E27FC236}">
              <a16:creationId xmlns="" xmlns:a16="http://schemas.microsoft.com/office/drawing/2014/main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_click">
      <xdr:nvPicPr>
        <xdr:cNvPr id="3695" name="Filter" descr="Filter">
          <a:extLst>
            <a:ext uri="{FF2B5EF4-FFF2-40B4-BE49-F238E27FC236}">
              <a16:creationId xmlns="" xmlns:a16="http://schemas.microsoft.com/office/drawing/2014/main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_click">
      <xdr:nvPicPr>
        <xdr:cNvPr id="3696" name="Info" descr="Information">
          <a:extLst>
            <a:ext uri="{FF2B5EF4-FFF2-40B4-BE49-F238E27FC236}">
              <a16:creationId xmlns="" xmlns:a16="http://schemas.microsoft.com/office/drawing/2014/main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A_click">
      <xdr:nvPicPr>
        <xdr:cNvPr id="3697" name="InfoA" descr="Information_pressed" hidden="1">
          <a:extLst>
            <a:ext uri="{FF2B5EF4-FFF2-40B4-BE49-F238E27FC236}">
              <a16:creationId xmlns="" xmlns:a16="http://schemas.microsoft.com/office/drawing/2014/main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absoluteAnchor>
    <xdr:pos x="762000" y="1104900"/>
    <xdr:ext cx="2482850" cy="0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="" xmlns:a16="http://schemas.microsoft.com/office/drawing/2014/main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7</xdr:col>
      <xdr:colOff>0</xdr:colOff>
      <xdr:row>1</xdr:row>
      <xdr:rowOff>0</xdr:rowOff>
    </xdr:from>
    <xdr:to>
      <xdr:col>8</xdr:col>
      <xdr:colOff>1235075</xdr:colOff>
      <xdr:row>1</xdr:row>
      <xdr:rowOff>415925</xdr:rowOff>
    </xdr:to>
    <xdr:pic macro="[1]!DesignIconClicked">
      <xdr:nvPicPr>
        <xdr:cNvPr id="3702" name="BEx9GANEK0G57YR83WFPDS9YB14A" descr="infofield_prev" hidden="1">
          <a:extLst>
            <a:ext uri="{FF2B5EF4-FFF2-40B4-BE49-F238E27FC236}">
              <a16:creationId xmlns="" xmlns:a16="http://schemas.microsoft.com/office/drawing/2014/main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009775" y="304800"/>
          <a:ext cx="2482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4505325" y="1104900"/>
    <xdr:ext cx="2482850" cy="0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="" xmlns:a16="http://schemas.microsoft.com/office/drawing/2014/main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="" xmlns:a16="http://schemas.microsoft.com/office/drawing/2014/main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="" xmlns:a16="http://schemas.microsoft.com/office/drawing/2014/main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="" xmlns:a16="http://schemas.microsoft.com/office/drawing/2014/main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="" xmlns:a16="http://schemas.microsoft.com/office/drawing/2014/main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="" xmlns:a16="http://schemas.microsoft.com/office/drawing/2014/main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="" xmlns:a16="http://schemas.microsoft.com/office/drawing/2014/main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520700</xdr:colOff>
      <xdr:row>1</xdr:row>
      <xdr:rowOff>415925</xdr:rowOff>
    </xdr:to>
    <xdr:pic macro="[1]!DesignIconClicked">
      <xdr:nvPicPr>
        <xdr:cNvPr id="3703" name="BEx1NR19G6IDKEZJ4H4HCCFEYVXP" descr="infofield_prev" hidden="1">
          <a:extLst>
            <a:ext uri="{FF2B5EF4-FFF2-40B4-BE49-F238E27FC236}">
              <a16:creationId xmlns="" xmlns:a16="http://schemas.microsoft.com/office/drawing/2014/main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753100" y="304800"/>
          <a:ext cx="176847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4505325" y="1104900"/>
    <xdr:ext cx="2482850" cy="0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="" xmlns:a16="http://schemas.microsoft.com/office/drawing/2014/main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="" xmlns:a16="http://schemas.microsoft.com/office/drawing/2014/main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1552575"/>
    <xdr:ext cx="0" cy="1416050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="" xmlns:a16="http://schemas.microsoft.com/office/drawing/2014/main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7175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="" xmlns:a16="http://schemas.microsoft.com/office/drawing/2014/main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="" xmlns:a16="http://schemas.microsoft.com/office/drawing/2014/main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15"/>
  <sheetViews>
    <sheetView workbookViewId="0"/>
  </sheetViews>
  <sheetFormatPr baseColWidth="10" defaultColWidth="9.33203125" defaultRowHeight="11.25" x14ac:dyDescent="0.2"/>
  <cols>
    <col min="3" max="4" width="9.332031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6" t="s">
        <v>4</v>
      </c>
      <c r="D14" s="16"/>
    </row>
    <row r="15" spans="1:4" x14ac:dyDescent="0.2">
      <c r="C15" s="10"/>
      <c r="D15" s="10"/>
    </row>
  </sheetData>
  <phoneticPr fontId="3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S67"/>
  <sheetViews>
    <sheetView showGridLines="0" workbookViewId="0">
      <selection activeCell="G23" sqref="G23"/>
    </sheetView>
  </sheetViews>
  <sheetFormatPr baseColWidth="10" defaultColWidth="9.33203125" defaultRowHeight="11.25" x14ac:dyDescent="0.2"/>
  <cols>
    <col min="1" max="1" width="3.1640625" customWidth="1"/>
    <col min="2" max="2" width="1.33203125" customWidth="1"/>
    <col min="3" max="3" width="19" hidden="1" customWidth="1"/>
    <col min="4" max="4" width="15.33203125" hidden="1" customWidth="1"/>
    <col min="5" max="5" width="8.83203125" hidden="1" customWidth="1"/>
    <col min="6" max="6" width="8.83203125" customWidth="1"/>
    <col min="7" max="7" width="55.83203125" bestFit="1" customWidth="1"/>
    <col min="8" max="8" width="23" bestFit="1" customWidth="1"/>
    <col min="9" max="9" width="24.33203125" bestFit="1" customWidth="1"/>
    <col min="10" max="10" width="20.83203125" bestFit="1" customWidth="1"/>
    <col min="11" max="11" width="22.33203125" bestFit="1" customWidth="1"/>
    <col min="12" max="12" width="20.5" bestFit="1" customWidth="1"/>
    <col min="13" max="32" width="9.33203125" customWidth="1"/>
    <col min="33" max="33" width="15.5" bestFit="1" customWidth="1"/>
  </cols>
  <sheetData>
    <row r="1" spans="1:19" ht="24" customHeight="1" x14ac:dyDescent="0.2">
      <c r="E1" s="11"/>
      <c r="F1" s="18" t="s">
        <v>6</v>
      </c>
    </row>
    <row r="2" spans="1:19" s="6" customFormat="1" ht="33.75" customHeight="1" x14ac:dyDescent="0.2">
      <c r="D2" s="7"/>
      <c r="E2" s="7"/>
      <c r="F2" s="7"/>
      <c r="G2" s="7"/>
      <c r="H2" s="15" t="s">
        <v>9</v>
      </c>
      <c r="I2" s="17" t="s">
        <v>10</v>
      </c>
      <c r="J2" s="7"/>
      <c r="K2" s="15" t="s">
        <v>28</v>
      </c>
      <c r="L2" s="17" t="s">
        <v>263</v>
      </c>
      <c r="M2" s="7"/>
      <c r="N2" s="7"/>
      <c r="O2" s="7"/>
      <c r="P2" s="7"/>
      <c r="Q2" s="7"/>
      <c r="R2" s="7"/>
      <c r="S2" s="7"/>
    </row>
    <row r="3" spans="1:19" s="6" customFormat="1" ht="18" customHeight="1" x14ac:dyDescent="0.2">
      <c r="A3" s="8"/>
    </row>
    <row r="5" spans="1:19" ht="12.75" hidden="1" x14ac:dyDescent="0.2">
      <c r="G5" s="9" t="s">
        <v>1</v>
      </c>
      <c r="H5" s="4"/>
      <c r="I5" s="4"/>
      <c r="J5" s="4"/>
      <c r="K5" s="5"/>
    </row>
    <row r="6" spans="1:19" hidden="1" x14ac:dyDescent="0.2">
      <c r="C6" s="2"/>
      <c r="D6" s="2"/>
      <c r="E6" s="1"/>
      <c r="F6" s="1"/>
      <c r="G6" s="34" t="s">
        <v>9</v>
      </c>
      <c r="H6" s="35" t="s">
        <v>10</v>
      </c>
      <c r="I6" s="12"/>
      <c r="J6" s="36" t="s">
        <v>18</v>
      </c>
      <c r="K6" s="37" t="s">
        <v>269</v>
      </c>
    </row>
    <row r="7" spans="1:19" hidden="1" x14ac:dyDescent="0.2">
      <c r="C7" s="2"/>
      <c r="D7" s="2"/>
      <c r="E7" s="1"/>
      <c r="F7" s="1"/>
      <c r="G7" s="32" t="s">
        <v>15</v>
      </c>
      <c r="H7" s="33" t="s">
        <v>266</v>
      </c>
      <c r="I7" s="13"/>
      <c r="J7" s="30" t="s">
        <v>11</v>
      </c>
      <c r="K7" s="31" t="s">
        <v>265</v>
      </c>
    </row>
    <row r="8" spans="1:19" hidden="1" x14ac:dyDescent="0.2">
      <c r="C8" s="2"/>
      <c r="D8" s="2"/>
      <c r="E8" s="1"/>
      <c r="F8" s="1"/>
      <c r="G8" s="32" t="s">
        <v>8</v>
      </c>
      <c r="H8" s="33" t="s">
        <v>260</v>
      </c>
      <c r="I8" s="13"/>
      <c r="J8" s="30" t="s">
        <v>29</v>
      </c>
      <c r="K8" s="31" t="s">
        <v>268</v>
      </c>
    </row>
    <row r="9" spans="1:19" hidden="1" x14ac:dyDescent="0.2">
      <c r="C9" s="2"/>
      <c r="D9" s="2"/>
      <c r="E9" s="1"/>
      <c r="F9" s="1"/>
      <c r="G9" s="32" t="s">
        <v>16</v>
      </c>
      <c r="H9" s="33" t="s">
        <v>17</v>
      </c>
      <c r="I9" s="13"/>
      <c r="J9" s="30" t="s">
        <v>28</v>
      </c>
      <c r="K9" s="31" t="s">
        <v>263</v>
      </c>
    </row>
    <row r="10" spans="1:19" hidden="1" x14ac:dyDescent="0.2">
      <c r="C10" s="2"/>
      <c r="E10" s="1"/>
      <c r="F10" s="1"/>
      <c r="G10" s="32" t="s">
        <v>13</v>
      </c>
      <c r="H10" s="33" t="s">
        <v>14</v>
      </c>
      <c r="I10" s="13"/>
      <c r="J10" s="30" t="s">
        <v>7</v>
      </c>
      <c r="K10" s="31" t="s">
        <v>270</v>
      </c>
    </row>
    <row r="11" spans="1:19" hidden="1" x14ac:dyDescent="0.2">
      <c r="D11" s="2"/>
      <c r="E11" s="1"/>
      <c r="F11" s="1"/>
      <c r="G11" s="28" t="s">
        <v>5</v>
      </c>
      <c r="H11" s="29" t="s">
        <v>6</v>
      </c>
      <c r="I11" s="14"/>
      <c r="J11" s="38" t="s">
        <v>7</v>
      </c>
      <c r="K11" s="39" t="s">
        <v>267</v>
      </c>
    </row>
    <row r="14" spans="1:19" ht="12.75" x14ac:dyDescent="0.2">
      <c r="C14" s="16" t="s">
        <v>4</v>
      </c>
      <c r="D14" s="16"/>
      <c r="G14" s="16" t="s">
        <v>2</v>
      </c>
      <c r="H14" s="16"/>
      <c r="I14" s="16"/>
      <c r="J14" s="16"/>
      <c r="K14" s="16"/>
      <c r="L14" s="16"/>
    </row>
    <row r="15" spans="1:19" x14ac:dyDescent="0.2">
      <c r="C15" s="25" t="s">
        <v>19</v>
      </c>
      <c r="D15" s="25" t="s">
        <v>20</v>
      </c>
      <c r="G15" s="19" t="s">
        <v>20</v>
      </c>
      <c r="H15" s="20" t="s">
        <v>30</v>
      </c>
      <c r="I15" s="20" t="s">
        <v>31</v>
      </c>
      <c r="J15" s="20" t="s">
        <v>32</v>
      </c>
      <c r="K15" s="20" t="s">
        <v>33</v>
      </c>
      <c r="L15" s="20" t="s">
        <v>34</v>
      </c>
    </row>
    <row r="16" spans="1:19" x14ac:dyDescent="0.2">
      <c r="C16" s="26" t="s">
        <v>21</v>
      </c>
      <c r="D16" s="26" t="s">
        <v>20</v>
      </c>
      <c r="G16" s="20" t="s">
        <v>35</v>
      </c>
      <c r="H16" s="22">
        <v>0</v>
      </c>
      <c r="I16" s="22">
        <v>0</v>
      </c>
      <c r="J16" s="23">
        <v>0</v>
      </c>
      <c r="K16" s="23">
        <v>0</v>
      </c>
      <c r="L16" s="23">
        <v>0</v>
      </c>
    </row>
    <row r="17" spans="3:12" x14ac:dyDescent="0.2">
      <c r="C17" s="26" t="s">
        <v>22</v>
      </c>
      <c r="D17" s="26" t="s">
        <v>20</v>
      </c>
      <c r="G17" s="20" t="s">
        <v>36</v>
      </c>
      <c r="H17" s="22">
        <v>0</v>
      </c>
      <c r="I17" s="22">
        <v>0</v>
      </c>
      <c r="J17" s="23">
        <v>0</v>
      </c>
      <c r="K17" s="23">
        <v>0</v>
      </c>
      <c r="L17" s="23">
        <v>0</v>
      </c>
    </row>
    <row r="18" spans="3:12" x14ac:dyDescent="0.2">
      <c r="C18" s="26" t="s">
        <v>261</v>
      </c>
      <c r="D18" s="26" t="s">
        <v>20</v>
      </c>
      <c r="G18" s="20" t="s">
        <v>37</v>
      </c>
      <c r="H18" s="22">
        <v>0</v>
      </c>
      <c r="I18" s="22">
        <v>0</v>
      </c>
      <c r="J18" s="24">
        <v>4552410492.54</v>
      </c>
      <c r="K18" s="24">
        <v>2487939016.2600002</v>
      </c>
      <c r="L18" s="24">
        <v>2888417426.9099998</v>
      </c>
    </row>
    <row r="19" spans="3:12" x14ac:dyDescent="0.2">
      <c r="C19" s="26" t="s">
        <v>23</v>
      </c>
      <c r="D19" s="26" t="s">
        <v>20</v>
      </c>
      <c r="G19" s="20" t="s">
        <v>38</v>
      </c>
      <c r="H19" s="22">
        <v>0</v>
      </c>
      <c r="I19" s="22">
        <v>0</v>
      </c>
      <c r="J19" s="24">
        <v>761389976.41999996</v>
      </c>
      <c r="K19" s="24">
        <v>702555011.83000004</v>
      </c>
      <c r="L19" s="24">
        <v>792204662.34000003</v>
      </c>
    </row>
    <row r="20" spans="3:12" x14ac:dyDescent="0.2">
      <c r="C20" s="26" t="s">
        <v>24</v>
      </c>
      <c r="D20" s="26" t="s">
        <v>20</v>
      </c>
      <c r="G20" s="20" t="s">
        <v>39</v>
      </c>
      <c r="H20" s="22">
        <v>0</v>
      </c>
      <c r="I20" s="22">
        <v>0</v>
      </c>
      <c r="J20" s="24">
        <v>1115091923.8900001</v>
      </c>
      <c r="K20" s="24">
        <v>380344488.18000001</v>
      </c>
      <c r="L20" s="24">
        <v>-1551446374.6800001</v>
      </c>
    </row>
    <row r="21" spans="3:12" x14ac:dyDescent="0.2">
      <c r="C21" s="26" t="s">
        <v>25</v>
      </c>
      <c r="D21" s="26" t="s">
        <v>20</v>
      </c>
      <c r="G21" s="20" t="s">
        <v>40</v>
      </c>
      <c r="H21" s="22">
        <v>0</v>
      </c>
      <c r="I21" s="22">
        <v>0</v>
      </c>
      <c r="J21" s="21"/>
      <c r="K21" s="21"/>
      <c r="L21" s="21"/>
    </row>
    <row r="22" spans="3:12" x14ac:dyDescent="0.2">
      <c r="C22" s="26" t="s">
        <v>16</v>
      </c>
      <c r="D22" s="26" t="s">
        <v>20</v>
      </c>
      <c r="G22" s="20" t="s">
        <v>41</v>
      </c>
      <c r="H22" s="22">
        <v>0</v>
      </c>
      <c r="I22" s="22">
        <v>0</v>
      </c>
      <c r="J22" s="24">
        <v>1059550279.29</v>
      </c>
      <c r="K22" s="24">
        <v>71220659.870000005</v>
      </c>
      <c r="L22" s="24">
        <v>2406716524.9400001</v>
      </c>
    </row>
    <row r="23" spans="3:12" x14ac:dyDescent="0.2">
      <c r="C23" s="26" t="s">
        <v>26</v>
      </c>
      <c r="D23" s="26" t="s">
        <v>20</v>
      </c>
      <c r="G23" s="20" t="s">
        <v>42</v>
      </c>
      <c r="H23" s="22">
        <v>0</v>
      </c>
      <c r="I23" s="22">
        <v>0</v>
      </c>
      <c r="J23" s="24">
        <v>1616349306.9400001</v>
      </c>
      <c r="K23" s="24">
        <v>1333789850.3800001</v>
      </c>
      <c r="L23" s="24">
        <v>1240913608.3099999</v>
      </c>
    </row>
    <row r="24" spans="3:12" x14ac:dyDescent="0.2">
      <c r="C24" s="27" t="s">
        <v>27</v>
      </c>
      <c r="D24" s="27" t="s">
        <v>20</v>
      </c>
      <c r="G24" s="20" t="s">
        <v>43</v>
      </c>
      <c r="H24" s="22">
        <v>0</v>
      </c>
      <c r="I24" s="22">
        <v>0</v>
      </c>
      <c r="J24" s="21"/>
      <c r="K24" s="21"/>
      <c r="L24" s="21"/>
    </row>
    <row r="25" spans="3:12" x14ac:dyDescent="0.2">
      <c r="G25" s="20" t="s">
        <v>44</v>
      </c>
      <c r="H25" s="22">
        <v>0</v>
      </c>
      <c r="I25" s="22">
        <v>0</v>
      </c>
      <c r="J25" s="24">
        <v>29006</v>
      </c>
      <c r="K25" s="24">
        <v>29006</v>
      </c>
      <c r="L25" s="24">
        <v>29006</v>
      </c>
    </row>
    <row r="26" spans="3:12" x14ac:dyDescent="0.2">
      <c r="G26" s="20" t="s">
        <v>45</v>
      </c>
      <c r="H26" s="22">
        <v>0</v>
      </c>
      <c r="I26" s="22">
        <v>0</v>
      </c>
      <c r="J26" s="24">
        <v>3756413453.02</v>
      </c>
      <c r="K26" s="24">
        <v>2993813274.4400001</v>
      </c>
      <c r="L26" s="24">
        <v>4028823732.8400002</v>
      </c>
    </row>
    <row r="27" spans="3:12" x14ac:dyDescent="0.2">
      <c r="G27" s="20" t="s">
        <v>46</v>
      </c>
      <c r="H27" s="22">
        <v>0</v>
      </c>
      <c r="I27" s="22">
        <v>0</v>
      </c>
      <c r="J27" s="23">
        <v>0</v>
      </c>
      <c r="K27" s="23">
        <v>0</v>
      </c>
      <c r="L27" s="23">
        <v>0</v>
      </c>
    </row>
    <row r="28" spans="3:12" x14ac:dyDescent="0.2">
      <c r="G28" s="20" t="s">
        <v>47</v>
      </c>
      <c r="H28" s="22">
        <v>0</v>
      </c>
      <c r="I28" s="22">
        <v>0</v>
      </c>
      <c r="J28" s="24">
        <v>39501.97</v>
      </c>
      <c r="K28" s="24">
        <v>39501.97</v>
      </c>
      <c r="L28" s="24">
        <v>39501.97</v>
      </c>
    </row>
    <row r="29" spans="3:12" x14ac:dyDescent="0.2">
      <c r="G29" s="20" t="s">
        <v>48</v>
      </c>
      <c r="H29" s="22">
        <v>0</v>
      </c>
      <c r="I29" s="22">
        <v>0</v>
      </c>
      <c r="J29" s="24">
        <v>3029505859.8800001</v>
      </c>
      <c r="K29" s="24">
        <v>2234374844.5999999</v>
      </c>
      <c r="L29" s="24">
        <v>3281769697.9400001</v>
      </c>
    </row>
    <row r="30" spans="3:12" x14ac:dyDescent="0.2">
      <c r="G30" s="20" t="s">
        <v>49</v>
      </c>
      <c r="H30" s="22">
        <v>0</v>
      </c>
      <c r="I30" s="22">
        <v>0</v>
      </c>
      <c r="J30" s="24">
        <v>7217.55</v>
      </c>
      <c r="K30" s="24">
        <v>7313.43</v>
      </c>
      <c r="L30" s="24">
        <v>7217.55</v>
      </c>
    </row>
    <row r="31" spans="3:12" x14ac:dyDescent="0.2">
      <c r="G31" s="20" t="s">
        <v>50</v>
      </c>
      <c r="H31" s="22">
        <v>0</v>
      </c>
      <c r="I31" s="22">
        <v>0</v>
      </c>
      <c r="J31" s="24">
        <v>56537108.270000003</v>
      </c>
      <c r="K31" s="24">
        <v>47675365.649999999</v>
      </c>
      <c r="L31" s="24">
        <v>56014849.68</v>
      </c>
    </row>
    <row r="32" spans="3:12" x14ac:dyDescent="0.2">
      <c r="G32" s="20" t="s">
        <v>51</v>
      </c>
      <c r="H32" s="22">
        <v>0</v>
      </c>
      <c r="I32" s="22">
        <v>0</v>
      </c>
      <c r="J32" s="24">
        <v>17621708.23</v>
      </c>
      <c r="K32" s="24">
        <v>32489913.879999999</v>
      </c>
      <c r="L32" s="24">
        <v>37990558.299999997</v>
      </c>
    </row>
    <row r="33" spans="7:12" x14ac:dyDescent="0.2">
      <c r="G33" s="20" t="s">
        <v>52</v>
      </c>
      <c r="H33" s="22">
        <v>0</v>
      </c>
      <c r="I33" s="22">
        <v>0</v>
      </c>
      <c r="J33" s="24">
        <v>652702057.12</v>
      </c>
      <c r="K33" s="24">
        <v>679226334.90999997</v>
      </c>
      <c r="L33" s="24">
        <v>653001907.39999998</v>
      </c>
    </row>
    <row r="34" spans="7:12" x14ac:dyDescent="0.2">
      <c r="G34" s="20" t="s">
        <v>53</v>
      </c>
      <c r="H34" s="22">
        <v>0</v>
      </c>
      <c r="I34" s="22">
        <v>0</v>
      </c>
      <c r="J34" s="24">
        <v>1140026119.9000001</v>
      </c>
      <c r="K34" s="24">
        <v>296226142.85000002</v>
      </c>
      <c r="L34" s="24">
        <v>1127129260.1300001</v>
      </c>
    </row>
    <row r="35" spans="7:12" x14ac:dyDescent="0.2">
      <c r="G35" s="20" t="s">
        <v>54</v>
      </c>
      <c r="H35" s="22">
        <v>0</v>
      </c>
      <c r="I35" s="22">
        <v>0</v>
      </c>
      <c r="J35" s="21"/>
      <c r="K35" s="21"/>
      <c r="L35" s="21"/>
    </row>
    <row r="36" spans="7:12" x14ac:dyDescent="0.2">
      <c r="G36" s="20" t="s">
        <v>55</v>
      </c>
      <c r="H36" s="22">
        <v>0</v>
      </c>
      <c r="I36" s="22">
        <v>0</v>
      </c>
      <c r="J36" s="21"/>
      <c r="K36" s="21"/>
      <c r="L36" s="21"/>
    </row>
    <row r="37" spans="7:12" x14ac:dyDescent="0.2">
      <c r="G37" s="20" t="s">
        <v>56</v>
      </c>
      <c r="H37" s="22">
        <v>0</v>
      </c>
      <c r="I37" s="22">
        <v>0</v>
      </c>
      <c r="J37" s="21"/>
      <c r="K37" s="21"/>
      <c r="L37" s="21"/>
    </row>
    <row r="38" spans="7:12" x14ac:dyDescent="0.2">
      <c r="G38" s="20" t="s">
        <v>57</v>
      </c>
      <c r="H38" s="22">
        <v>0</v>
      </c>
      <c r="I38" s="22">
        <v>0</v>
      </c>
      <c r="J38" s="24">
        <v>1140026119.9000001</v>
      </c>
      <c r="K38" s="24">
        <v>296226142.85000002</v>
      </c>
      <c r="L38" s="24">
        <v>1127129260.1300001</v>
      </c>
    </row>
    <row r="39" spans="7:12" x14ac:dyDescent="0.2">
      <c r="G39" s="20" t="s">
        <v>58</v>
      </c>
      <c r="H39" s="22">
        <v>0</v>
      </c>
      <c r="I39" s="22">
        <v>0</v>
      </c>
      <c r="J39" s="21"/>
      <c r="K39" s="21"/>
      <c r="L39" s="21"/>
    </row>
    <row r="40" spans="7:12" x14ac:dyDescent="0.2">
      <c r="G40" s="20" t="s">
        <v>59</v>
      </c>
      <c r="H40" s="22">
        <v>0</v>
      </c>
      <c r="I40" s="22">
        <v>0</v>
      </c>
      <c r="J40" s="21"/>
      <c r="K40" s="21"/>
      <c r="L40" s="21"/>
    </row>
    <row r="41" spans="7:12" x14ac:dyDescent="0.2">
      <c r="G41" s="20" t="s">
        <v>60</v>
      </c>
      <c r="H41" s="22">
        <v>0</v>
      </c>
      <c r="I41" s="22">
        <v>0</v>
      </c>
      <c r="J41" s="21"/>
      <c r="K41" s="21"/>
      <c r="L41" s="21"/>
    </row>
    <row r="42" spans="7:12" x14ac:dyDescent="0.2">
      <c r="G42" s="20" t="s">
        <v>61</v>
      </c>
      <c r="H42" s="22">
        <v>0</v>
      </c>
      <c r="I42" s="22">
        <v>0</v>
      </c>
      <c r="J42" s="21"/>
      <c r="K42" s="21"/>
      <c r="L42" s="21"/>
    </row>
    <row r="43" spans="7:12" x14ac:dyDescent="0.2">
      <c r="G43" s="20" t="s">
        <v>62</v>
      </c>
      <c r="H43" s="22">
        <v>0</v>
      </c>
      <c r="I43" s="22">
        <v>0</v>
      </c>
      <c r="J43" s="21"/>
      <c r="K43" s="21"/>
      <c r="L43" s="21"/>
    </row>
    <row r="44" spans="7:12" x14ac:dyDescent="0.2">
      <c r="G44" s="20" t="s">
        <v>63</v>
      </c>
      <c r="H44" s="22">
        <v>0</v>
      </c>
      <c r="I44" s="22">
        <v>0</v>
      </c>
      <c r="J44" s="21"/>
      <c r="K44" s="21"/>
      <c r="L44" s="21"/>
    </row>
    <row r="45" spans="7:12" x14ac:dyDescent="0.2">
      <c r="G45" s="20" t="s">
        <v>64</v>
      </c>
      <c r="H45" s="22">
        <v>0</v>
      </c>
      <c r="I45" s="22">
        <v>0</v>
      </c>
      <c r="J45" s="21"/>
      <c r="K45" s="21"/>
      <c r="L45" s="21"/>
    </row>
    <row r="46" spans="7:12" x14ac:dyDescent="0.2">
      <c r="G46" s="20" t="s">
        <v>65</v>
      </c>
      <c r="H46" s="22">
        <v>0</v>
      </c>
      <c r="I46" s="22">
        <v>0</v>
      </c>
      <c r="J46" s="24">
        <v>486820.21</v>
      </c>
      <c r="K46" s="24">
        <v>486820.21</v>
      </c>
      <c r="L46" s="24">
        <v>486820.21</v>
      </c>
    </row>
    <row r="47" spans="7:12" x14ac:dyDescent="0.2">
      <c r="G47" s="20" t="s">
        <v>66</v>
      </c>
      <c r="H47" s="22">
        <v>0</v>
      </c>
      <c r="I47" s="22">
        <v>0</v>
      </c>
      <c r="J47" s="21"/>
      <c r="K47" s="21"/>
      <c r="L47" s="21"/>
    </row>
    <row r="48" spans="7:12" x14ac:dyDescent="0.2">
      <c r="G48" s="20" t="s">
        <v>67</v>
      </c>
      <c r="H48" s="22">
        <v>0</v>
      </c>
      <c r="I48" s="22">
        <v>0</v>
      </c>
      <c r="J48" s="21"/>
      <c r="K48" s="21"/>
      <c r="L48" s="21"/>
    </row>
    <row r="49" spans="7:12" x14ac:dyDescent="0.2">
      <c r="G49" s="20" t="s">
        <v>68</v>
      </c>
      <c r="H49" s="22">
        <v>0</v>
      </c>
      <c r="I49" s="22">
        <v>0</v>
      </c>
      <c r="J49" s="21"/>
      <c r="K49" s="21"/>
      <c r="L49" s="21"/>
    </row>
    <row r="50" spans="7:12" x14ac:dyDescent="0.2">
      <c r="G50" s="20" t="s">
        <v>69</v>
      </c>
      <c r="H50" s="22">
        <v>0</v>
      </c>
      <c r="I50" s="22">
        <v>0</v>
      </c>
      <c r="J50" s="23">
        <v>0</v>
      </c>
      <c r="K50" s="23">
        <v>0</v>
      </c>
      <c r="L50" s="23">
        <v>0</v>
      </c>
    </row>
    <row r="51" spans="7:12" x14ac:dyDescent="0.2">
      <c r="G51" s="20" t="s">
        <v>70</v>
      </c>
      <c r="H51" s="22">
        <v>0</v>
      </c>
      <c r="I51" s="22">
        <v>0</v>
      </c>
      <c r="J51" s="23">
        <v>0</v>
      </c>
      <c r="K51" s="23">
        <v>0</v>
      </c>
      <c r="L51" s="23">
        <v>0</v>
      </c>
    </row>
    <row r="52" spans="7:12" x14ac:dyDescent="0.2">
      <c r="G52" s="20" t="s">
        <v>71</v>
      </c>
      <c r="H52" s="22">
        <v>0</v>
      </c>
      <c r="I52" s="22">
        <v>0</v>
      </c>
      <c r="J52" s="21"/>
      <c r="K52" s="21"/>
      <c r="L52" s="21"/>
    </row>
    <row r="53" spans="7:12" x14ac:dyDescent="0.2">
      <c r="G53" s="20" t="s">
        <v>72</v>
      </c>
      <c r="H53" s="22">
        <v>0</v>
      </c>
      <c r="I53" s="22">
        <v>0</v>
      </c>
      <c r="J53" s="21"/>
      <c r="K53" s="21"/>
      <c r="L53" s="23">
        <v>0</v>
      </c>
    </row>
    <row r="54" spans="7:12" x14ac:dyDescent="0.2">
      <c r="G54" s="20" t="s">
        <v>73</v>
      </c>
      <c r="H54" s="22">
        <v>0</v>
      </c>
      <c r="I54" s="22">
        <v>0</v>
      </c>
      <c r="J54" s="21"/>
      <c r="K54" s="21"/>
      <c r="L54" s="21"/>
    </row>
    <row r="55" spans="7:12" x14ac:dyDescent="0.2">
      <c r="G55" s="20" t="s">
        <v>74</v>
      </c>
      <c r="H55" s="22">
        <v>0</v>
      </c>
      <c r="I55" s="22">
        <v>0</v>
      </c>
      <c r="J55" s="24">
        <v>9449336885.6700001</v>
      </c>
      <c r="K55" s="24">
        <v>5778465253.7600002</v>
      </c>
      <c r="L55" s="24">
        <v>8044857240.0900002</v>
      </c>
    </row>
    <row r="56" spans="7:12" x14ac:dyDescent="0.2">
      <c r="G56" s="20" t="s">
        <v>75</v>
      </c>
      <c r="H56" s="22">
        <v>0</v>
      </c>
      <c r="I56" s="22">
        <v>0</v>
      </c>
      <c r="J56" s="23">
        <v>0</v>
      </c>
      <c r="K56" s="23">
        <v>0</v>
      </c>
      <c r="L56" s="23">
        <v>0</v>
      </c>
    </row>
    <row r="57" spans="7:12" x14ac:dyDescent="0.2">
      <c r="G57" s="20" t="s">
        <v>76</v>
      </c>
      <c r="H57" s="22">
        <v>0</v>
      </c>
      <c r="I57" s="22">
        <v>0</v>
      </c>
      <c r="J57" s="24">
        <v>28451543197.34</v>
      </c>
      <c r="K57" s="24">
        <v>28445186349.77</v>
      </c>
      <c r="L57" s="24">
        <v>29538815844.169998</v>
      </c>
    </row>
    <row r="58" spans="7:12" x14ac:dyDescent="0.2">
      <c r="G58" s="20" t="s">
        <v>77</v>
      </c>
      <c r="H58" s="22">
        <v>0</v>
      </c>
      <c r="I58" s="22">
        <v>0</v>
      </c>
      <c r="J58" s="24">
        <v>180010314.5</v>
      </c>
      <c r="K58" s="24">
        <v>180010314.5</v>
      </c>
      <c r="L58" s="24">
        <v>180010314.5</v>
      </c>
    </row>
    <row r="59" spans="7:12" x14ac:dyDescent="0.2">
      <c r="G59" s="20" t="s">
        <v>78</v>
      </c>
      <c r="H59" s="22">
        <v>0</v>
      </c>
      <c r="I59" s="22">
        <v>0</v>
      </c>
      <c r="J59" s="24">
        <v>57756685440.120003</v>
      </c>
      <c r="K59" s="24">
        <v>51853271638.519997</v>
      </c>
      <c r="L59" s="24">
        <v>59003443232.290001</v>
      </c>
    </row>
    <row r="60" spans="7:12" x14ac:dyDescent="0.2">
      <c r="G60" s="20" t="s">
        <v>79</v>
      </c>
      <c r="H60" s="22">
        <v>0</v>
      </c>
      <c r="I60" s="22">
        <v>0</v>
      </c>
      <c r="J60" s="24">
        <v>4884194018.2200003</v>
      </c>
      <c r="K60" s="24">
        <v>4859071678.5</v>
      </c>
      <c r="L60" s="24">
        <v>4886291562.1400003</v>
      </c>
    </row>
    <row r="61" spans="7:12" x14ac:dyDescent="0.2">
      <c r="G61" s="20" t="s">
        <v>80</v>
      </c>
      <c r="H61" s="22">
        <v>0</v>
      </c>
      <c r="I61" s="22">
        <v>0</v>
      </c>
      <c r="J61" s="24">
        <v>185809749.03999999</v>
      </c>
      <c r="K61" s="24">
        <v>184795750.15000001</v>
      </c>
      <c r="L61" s="24">
        <v>193922001.03999999</v>
      </c>
    </row>
    <row r="62" spans="7:12" x14ac:dyDescent="0.2">
      <c r="G62" s="20" t="s">
        <v>81</v>
      </c>
      <c r="H62" s="22">
        <v>0</v>
      </c>
      <c r="I62" s="22">
        <v>0</v>
      </c>
      <c r="J62" s="24">
        <v>-2020960846.6600001</v>
      </c>
      <c r="K62" s="24">
        <v>-1788688826.5999999</v>
      </c>
      <c r="L62" s="24">
        <v>-2020960846.6600001</v>
      </c>
    </row>
    <row r="63" spans="7:12" x14ac:dyDescent="0.2">
      <c r="G63" s="20" t="s">
        <v>82</v>
      </c>
      <c r="H63" s="22">
        <v>0</v>
      </c>
      <c r="I63" s="22">
        <v>0</v>
      </c>
      <c r="J63" s="24">
        <v>32457644.670000002</v>
      </c>
      <c r="K63" s="24">
        <v>32457644.670000002</v>
      </c>
      <c r="L63" s="24">
        <v>32457644.670000002</v>
      </c>
    </row>
    <row r="64" spans="7:12" x14ac:dyDescent="0.2">
      <c r="G64" s="20" t="s">
        <v>83</v>
      </c>
      <c r="H64" s="22">
        <v>0</v>
      </c>
      <c r="I64" s="22">
        <v>0</v>
      </c>
      <c r="J64" s="21"/>
      <c r="K64" s="21"/>
      <c r="L64" s="21"/>
    </row>
    <row r="65" spans="7:12" x14ac:dyDescent="0.2">
      <c r="G65" s="20" t="s">
        <v>84</v>
      </c>
      <c r="H65" s="22">
        <v>0</v>
      </c>
      <c r="I65" s="22">
        <v>0</v>
      </c>
      <c r="J65" s="21"/>
      <c r="K65" s="21"/>
      <c r="L65" s="21"/>
    </row>
    <row r="66" spans="7:12" x14ac:dyDescent="0.2">
      <c r="G66" s="20" t="s">
        <v>85</v>
      </c>
      <c r="H66" s="22">
        <v>0</v>
      </c>
      <c r="I66" s="22">
        <v>0</v>
      </c>
      <c r="J66" s="24">
        <v>89469739517.229996</v>
      </c>
      <c r="K66" s="24">
        <v>83766104549.509995</v>
      </c>
      <c r="L66" s="24">
        <v>91813979752.149994</v>
      </c>
    </row>
    <row r="67" spans="7:12" x14ac:dyDescent="0.2">
      <c r="G67" s="20" t="s">
        <v>86</v>
      </c>
      <c r="H67" s="22">
        <v>0</v>
      </c>
      <c r="I67" s="22">
        <v>0</v>
      </c>
      <c r="J67" s="24">
        <v>98919076402.899994</v>
      </c>
      <c r="K67" s="24">
        <v>89544569803.270004</v>
      </c>
      <c r="L67" s="24">
        <v>99858836992.240005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G14:L80"/>
  <sheetViews>
    <sheetView topLeftCell="A10" workbookViewId="0">
      <selection activeCell="A20" sqref="A20:XFD20"/>
    </sheetView>
  </sheetViews>
  <sheetFormatPr baseColWidth="10" defaultColWidth="9.1640625" defaultRowHeight="11.25" x14ac:dyDescent="0.2"/>
  <cols>
    <col min="1" max="5" width="1.1640625" customWidth="1"/>
    <col min="7" max="7" width="56" bestFit="1" customWidth="1"/>
    <col min="8" max="8" width="23.5" bestFit="1" customWidth="1"/>
    <col min="9" max="9" width="24.83203125" bestFit="1" customWidth="1"/>
    <col min="10" max="10" width="21.5" bestFit="1" customWidth="1"/>
    <col min="11" max="11" width="22.83203125" bestFit="1" customWidth="1"/>
    <col min="12" max="12" width="21.5" bestFit="1" customWidth="1"/>
  </cols>
  <sheetData>
    <row r="14" spans="7:12" ht="12.75" x14ac:dyDescent="0.2">
      <c r="G14" s="16" t="s">
        <v>2</v>
      </c>
      <c r="H14" s="16"/>
      <c r="I14" s="16"/>
      <c r="J14" s="16"/>
      <c r="K14" s="16"/>
      <c r="L14" s="16"/>
    </row>
    <row r="15" spans="7:12" x14ac:dyDescent="0.2">
      <c r="G15" s="19" t="s">
        <v>20</v>
      </c>
      <c r="H15" s="20" t="s">
        <v>30</v>
      </c>
      <c r="I15" s="20" t="s">
        <v>31</v>
      </c>
      <c r="J15" s="20" t="s">
        <v>32</v>
      </c>
      <c r="K15" s="20" t="s">
        <v>33</v>
      </c>
      <c r="L15" s="20" t="s">
        <v>34</v>
      </c>
    </row>
    <row r="16" spans="7:12" x14ac:dyDescent="0.2">
      <c r="G16" s="41" t="s">
        <v>87</v>
      </c>
      <c r="H16" s="21"/>
      <c r="I16" s="21"/>
      <c r="J16" s="21"/>
      <c r="K16" s="21"/>
      <c r="L16" s="23">
        <v>0</v>
      </c>
    </row>
    <row r="17" spans="7:12" x14ac:dyDescent="0.2">
      <c r="G17" s="41" t="s">
        <v>88</v>
      </c>
      <c r="H17" s="21"/>
      <c r="I17" s="21"/>
      <c r="J17" s="21"/>
      <c r="K17" s="21"/>
      <c r="L17" s="23">
        <v>0</v>
      </c>
    </row>
    <row r="18" spans="7:12" x14ac:dyDescent="0.2">
      <c r="G18" s="41" t="s">
        <v>89</v>
      </c>
      <c r="H18" s="40">
        <v>0</v>
      </c>
      <c r="I18" s="40">
        <v>0</v>
      </c>
      <c r="J18" s="24">
        <v>2969660959.29</v>
      </c>
      <c r="K18" s="24">
        <v>3536635349.5599999</v>
      </c>
      <c r="L18" s="24">
        <v>-3328095001.23</v>
      </c>
    </row>
    <row r="19" spans="7:12" x14ac:dyDescent="0.2">
      <c r="G19" s="41" t="s">
        <v>90</v>
      </c>
      <c r="H19" s="40">
        <v>0</v>
      </c>
      <c r="I19" s="40">
        <v>0</v>
      </c>
      <c r="J19" s="24">
        <v>241178738.58000001</v>
      </c>
      <c r="K19" s="24">
        <v>1383703864.0699999</v>
      </c>
      <c r="L19" s="24">
        <v>-1248685989.0699999</v>
      </c>
    </row>
    <row r="20" spans="7:12" x14ac:dyDescent="0.2">
      <c r="G20" s="41" t="s">
        <v>91</v>
      </c>
      <c r="H20" s="40">
        <v>0</v>
      </c>
      <c r="I20" s="40">
        <v>0</v>
      </c>
      <c r="J20" s="24">
        <v>311417526.44999999</v>
      </c>
      <c r="K20" s="24">
        <v>521330037.30000001</v>
      </c>
      <c r="L20" s="24">
        <v>-426407386.39999998</v>
      </c>
    </row>
    <row r="21" spans="7:12" x14ac:dyDescent="0.2">
      <c r="G21" s="41" t="s">
        <v>92</v>
      </c>
      <c r="H21" s="40">
        <v>0</v>
      </c>
      <c r="I21" s="40">
        <v>0</v>
      </c>
      <c r="J21" s="24">
        <v>148734176.03</v>
      </c>
      <c r="K21" s="24">
        <v>601686404.90999997</v>
      </c>
      <c r="L21" s="24">
        <v>-85443344.569999993</v>
      </c>
    </row>
    <row r="22" spans="7:12" x14ac:dyDescent="0.2">
      <c r="G22" s="41" t="s">
        <v>93</v>
      </c>
      <c r="H22" s="40">
        <v>0</v>
      </c>
      <c r="I22" s="40">
        <v>0</v>
      </c>
      <c r="J22" s="24">
        <v>432401816.44</v>
      </c>
      <c r="K22" s="24">
        <v>69824978.519999996</v>
      </c>
      <c r="L22" s="24">
        <v>-88913988.790000007</v>
      </c>
    </row>
    <row r="23" spans="7:12" x14ac:dyDescent="0.2">
      <c r="G23" s="41" t="s">
        <v>94</v>
      </c>
      <c r="H23" s="40">
        <v>0</v>
      </c>
      <c r="I23" s="40">
        <v>0</v>
      </c>
      <c r="J23" s="24">
        <v>1563670706.75</v>
      </c>
      <c r="K23" s="24">
        <v>749912808.51999998</v>
      </c>
      <c r="L23" s="24">
        <v>-2050470296.72</v>
      </c>
    </row>
    <row r="24" spans="7:12" x14ac:dyDescent="0.2">
      <c r="G24" s="41" t="s">
        <v>95</v>
      </c>
      <c r="H24" s="40">
        <v>0</v>
      </c>
      <c r="I24" s="40">
        <v>0</v>
      </c>
      <c r="J24" s="24">
        <v>3586673.73</v>
      </c>
      <c r="K24" s="24">
        <v>3538321.27</v>
      </c>
      <c r="L24" s="24">
        <v>-7992367.21</v>
      </c>
    </row>
    <row r="25" spans="7:12" x14ac:dyDescent="0.2">
      <c r="G25" s="41" t="s">
        <v>96</v>
      </c>
      <c r="H25" s="40">
        <v>0</v>
      </c>
      <c r="I25" s="40">
        <v>0</v>
      </c>
      <c r="J25" s="24">
        <v>72999847.980000004</v>
      </c>
      <c r="K25" s="24">
        <v>52618593.229999997</v>
      </c>
      <c r="L25" s="24">
        <v>791152784.39999998</v>
      </c>
    </row>
    <row r="26" spans="7:12" x14ac:dyDescent="0.2">
      <c r="G26" s="41" t="s">
        <v>97</v>
      </c>
      <c r="H26" s="40">
        <v>0</v>
      </c>
      <c r="I26" s="40">
        <v>0</v>
      </c>
      <c r="J26" s="24">
        <v>918826.94</v>
      </c>
      <c r="K26" s="24">
        <v>917272.94</v>
      </c>
      <c r="L26" s="24">
        <v>-918826.94</v>
      </c>
    </row>
    <row r="27" spans="7:12" x14ac:dyDescent="0.2">
      <c r="G27" s="41" t="s">
        <v>98</v>
      </c>
      <c r="H27" s="40">
        <v>0</v>
      </c>
      <c r="I27" s="40">
        <v>0</v>
      </c>
      <c r="J27" s="24">
        <v>194752646.38999999</v>
      </c>
      <c r="K27" s="24">
        <v>153103068.80000001</v>
      </c>
      <c r="L27" s="24">
        <v>-210415585.93000001</v>
      </c>
    </row>
    <row r="28" spans="7:12" x14ac:dyDescent="0.2">
      <c r="G28" s="41" t="s">
        <v>99</v>
      </c>
      <c r="H28" s="40">
        <v>0</v>
      </c>
      <c r="I28" s="40">
        <v>0</v>
      </c>
      <c r="J28" s="24">
        <v>1075000000.04</v>
      </c>
      <c r="K28" s="24">
        <v>2150000000</v>
      </c>
      <c r="L28" s="24">
        <v>-1075000000.04</v>
      </c>
    </row>
    <row r="29" spans="7:12" x14ac:dyDescent="0.2">
      <c r="G29" s="41" t="s">
        <v>100</v>
      </c>
      <c r="H29" s="40">
        <v>0</v>
      </c>
      <c r="I29" s="40">
        <v>0</v>
      </c>
      <c r="J29" s="24">
        <v>1075000000.04</v>
      </c>
      <c r="K29" s="24">
        <v>2150000000</v>
      </c>
      <c r="L29" s="24">
        <v>-1075000000.04</v>
      </c>
    </row>
    <row r="30" spans="7:12" x14ac:dyDescent="0.2">
      <c r="G30" s="41" t="s">
        <v>101</v>
      </c>
      <c r="H30" s="40">
        <v>0</v>
      </c>
      <c r="I30" s="40">
        <v>0</v>
      </c>
      <c r="J30" s="21"/>
      <c r="K30" s="21"/>
      <c r="L30" s="21"/>
    </row>
    <row r="31" spans="7:12" x14ac:dyDescent="0.2">
      <c r="G31" s="41" t="s">
        <v>102</v>
      </c>
      <c r="H31" s="40">
        <v>0</v>
      </c>
      <c r="I31" s="40">
        <v>0</v>
      </c>
      <c r="J31" s="21"/>
      <c r="K31" s="21"/>
      <c r="L31" s="21"/>
    </row>
    <row r="32" spans="7:12" x14ac:dyDescent="0.2">
      <c r="G32" s="41" t="s">
        <v>103</v>
      </c>
      <c r="H32" s="40">
        <v>0</v>
      </c>
      <c r="I32" s="40">
        <v>0</v>
      </c>
      <c r="J32" s="24">
        <v>344117911.38999999</v>
      </c>
      <c r="K32" s="24">
        <v>142293942.28999999</v>
      </c>
      <c r="L32" s="24">
        <v>-344117911.38999999</v>
      </c>
    </row>
    <row r="33" spans="7:12" x14ac:dyDescent="0.2">
      <c r="G33" s="41" t="s">
        <v>104</v>
      </c>
      <c r="H33" s="40">
        <v>0</v>
      </c>
      <c r="I33" s="40">
        <v>0</v>
      </c>
      <c r="J33" s="24">
        <v>344117911.38999999</v>
      </c>
      <c r="K33" s="24">
        <v>142293942.28999999</v>
      </c>
      <c r="L33" s="24">
        <v>-344117911.38999999</v>
      </c>
    </row>
    <row r="34" spans="7:12" x14ac:dyDescent="0.2">
      <c r="G34" s="41" t="s">
        <v>105</v>
      </c>
      <c r="H34" s="40">
        <v>0</v>
      </c>
      <c r="I34" s="40">
        <v>0</v>
      </c>
      <c r="J34" s="21"/>
      <c r="K34" s="21"/>
      <c r="L34" s="21"/>
    </row>
    <row r="35" spans="7:12" x14ac:dyDescent="0.2">
      <c r="G35" s="41" t="s">
        <v>106</v>
      </c>
      <c r="H35" s="40">
        <v>0</v>
      </c>
      <c r="I35" s="40">
        <v>0</v>
      </c>
      <c r="J35" s="21"/>
      <c r="K35" s="21"/>
      <c r="L35" s="21"/>
    </row>
    <row r="36" spans="7:12" x14ac:dyDescent="0.2">
      <c r="G36" s="41" t="s">
        <v>107</v>
      </c>
      <c r="H36" s="40">
        <v>0</v>
      </c>
      <c r="I36" s="40">
        <v>0</v>
      </c>
      <c r="J36" s="21"/>
      <c r="K36" s="21"/>
      <c r="L36" s="21"/>
    </row>
    <row r="37" spans="7:12" x14ac:dyDescent="0.2">
      <c r="G37" s="41" t="s">
        <v>108</v>
      </c>
      <c r="H37" s="40">
        <v>0</v>
      </c>
      <c r="I37" s="40">
        <v>0</v>
      </c>
      <c r="J37" s="21"/>
      <c r="K37" s="21"/>
      <c r="L37" s="21"/>
    </row>
    <row r="38" spans="7:12" x14ac:dyDescent="0.2">
      <c r="G38" s="41" t="s">
        <v>109</v>
      </c>
      <c r="H38" s="40">
        <v>0</v>
      </c>
      <c r="I38" s="40">
        <v>0</v>
      </c>
      <c r="J38" s="21"/>
      <c r="K38" s="21"/>
      <c r="L38" s="21"/>
    </row>
    <row r="39" spans="7:12" x14ac:dyDescent="0.2">
      <c r="G39" s="41" t="s">
        <v>110</v>
      </c>
      <c r="H39" s="40">
        <v>0</v>
      </c>
      <c r="I39" s="40">
        <v>0</v>
      </c>
      <c r="J39" s="21"/>
      <c r="K39" s="21"/>
      <c r="L39" s="21"/>
    </row>
    <row r="40" spans="7:12" x14ac:dyDescent="0.2">
      <c r="G40" s="41" t="s">
        <v>111</v>
      </c>
      <c r="H40" s="40">
        <v>0</v>
      </c>
      <c r="I40" s="40">
        <v>0</v>
      </c>
      <c r="J40" s="24">
        <v>249645863.41</v>
      </c>
      <c r="K40" s="24">
        <v>224453608.03</v>
      </c>
      <c r="L40" s="24">
        <v>-228740755.03999999</v>
      </c>
    </row>
    <row r="41" spans="7:12" x14ac:dyDescent="0.2">
      <c r="G41" s="41" t="s">
        <v>112</v>
      </c>
      <c r="H41" s="40">
        <v>0</v>
      </c>
      <c r="I41" s="40">
        <v>0</v>
      </c>
      <c r="J41" s="24">
        <v>15556460.08</v>
      </c>
      <c r="K41" s="24">
        <v>15081524.58</v>
      </c>
      <c r="L41" s="24">
        <v>-15817026.08</v>
      </c>
    </row>
    <row r="42" spans="7:12" x14ac:dyDescent="0.2">
      <c r="G42" s="41" t="s">
        <v>113</v>
      </c>
      <c r="H42" s="40">
        <v>0</v>
      </c>
      <c r="I42" s="40">
        <v>0</v>
      </c>
      <c r="J42" s="24">
        <v>234089403.33000001</v>
      </c>
      <c r="K42" s="24">
        <v>209372083.44999999</v>
      </c>
      <c r="L42" s="24">
        <v>-212923728.96000001</v>
      </c>
    </row>
    <row r="43" spans="7:12" x14ac:dyDescent="0.2">
      <c r="G43" s="41" t="s">
        <v>114</v>
      </c>
      <c r="H43" s="40">
        <v>0</v>
      </c>
      <c r="I43" s="40">
        <v>0</v>
      </c>
      <c r="J43" s="21"/>
      <c r="K43" s="21"/>
      <c r="L43" s="21"/>
    </row>
    <row r="44" spans="7:12" x14ac:dyDescent="0.2">
      <c r="G44" s="41" t="s">
        <v>115</v>
      </c>
      <c r="H44" s="40">
        <v>0</v>
      </c>
      <c r="I44" s="40">
        <v>0</v>
      </c>
      <c r="J44" s="21"/>
      <c r="K44" s="21"/>
      <c r="L44" s="21"/>
    </row>
    <row r="45" spans="7:12" x14ac:dyDescent="0.2">
      <c r="G45" s="41" t="s">
        <v>116</v>
      </c>
      <c r="H45" s="40">
        <v>0</v>
      </c>
      <c r="I45" s="40">
        <v>0</v>
      </c>
      <c r="J45" s="21"/>
      <c r="K45" s="21"/>
      <c r="L45" s="21"/>
    </row>
    <row r="46" spans="7:12" x14ac:dyDescent="0.2">
      <c r="G46" s="41" t="s">
        <v>117</v>
      </c>
      <c r="H46" s="40">
        <v>0</v>
      </c>
      <c r="I46" s="40">
        <v>0</v>
      </c>
      <c r="J46" s="21"/>
      <c r="K46" s="21"/>
      <c r="L46" s="21"/>
    </row>
    <row r="47" spans="7:12" x14ac:dyDescent="0.2">
      <c r="G47" s="41" t="s">
        <v>118</v>
      </c>
      <c r="H47" s="40">
        <v>0</v>
      </c>
      <c r="I47" s="40">
        <v>0</v>
      </c>
      <c r="J47" s="21"/>
      <c r="K47" s="21"/>
      <c r="L47" s="21"/>
    </row>
    <row r="48" spans="7:12" x14ac:dyDescent="0.2">
      <c r="G48" s="41" t="s">
        <v>119</v>
      </c>
      <c r="H48" s="40">
        <v>0</v>
      </c>
      <c r="I48" s="40">
        <v>0</v>
      </c>
      <c r="J48" s="21"/>
      <c r="K48" s="21"/>
      <c r="L48" s="21"/>
    </row>
    <row r="49" spans="7:12" x14ac:dyDescent="0.2">
      <c r="G49" s="41" t="s">
        <v>120</v>
      </c>
      <c r="H49" s="40">
        <v>0</v>
      </c>
      <c r="I49" s="40">
        <v>0</v>
      </c>
      <c r="J49" s="21"/>
      <c r="K49" s="21"/>
      <c r="L49" s="21"/>
    </row>
    <row r="50" spans="7:12" x14ac:dyDescent="0.2">
      <c r="G50" s="41" t="s">
        <v>121</v>
      </c>
      <c r="H50" s="40">
        <v>0</v>
      </c>
      <c r="I50" s="40">
        <v>0</v>
      </c>
      <c r="J50" s="21"/>
      <c r="K50" s="21"/>
      <c r="L50" s="21"/>
    </row>
    <row r="51" spans="7:12" x14ac:dyDescent="0.2">
      <c r="G51" s="41" t="s">
        <v>122</v>
      </c>
      <c r="H51" s="40">
        <v>0</v>
      </c>
      <c r="I51" s="40">
        <v>0</v>
      </c>
      <c r="J51" s="24">
        <v>2185292473.0999999</v>
      </c>
      <c r="K51" s="24">
        <v>2297840668.1900001</v>
      </c>
      <c r="L51" s="24">
        <v>-1645024427.21</v>
      </c>
    </row>
    <row r="52" spans="7:12" x14ac:dyDescent="0.2">
      <c r="G52" s="41" t="s">
        <v>123</v>
      </c>
      <c r="H52" s="40">
        <v>0</v>
      </c>
      <c r="I52" s="40">
        <v>0</v>
      </c>
      <c r="J52" s="24">
        <v>4870206.49</v>
      </c>
      <c r="K52" s="24">
        <v>4618608.92</v>
      </c>
      <c r="L52" s="24">
        <v>-4870206.49</v>
      </c>
    </row>
    <row r="53" spans="7:12" x14ac:dyDescent="0.2">
      <c r="G53" s="41" t="s">
        <v>124</v>
      </c>
      <c r="H53" s="40">
        <v>0</v>
      </c>
      <c r="I53" s="40">
        <v>0</v>
      </c>
      <c r="J53" s="24">
        <v>1431888184.04</v>
      </c>
      <c r="K53" s="24">
        <v>1605153343.5</v>
      </c>
      <c r="L53" s="24">
        <v>-886848176.90999997</v>
      </c>
    </row>
    <row r="54" spans="7:12" x14ac:dyDescent="0.2">
      <c r="G54" s="41" t="s">
        <v>125</v>
      </c>
      <c r="H54" s="40">
        <v>0</v>
      </c>
      <c r="I54" s="40">
        <v>0</v>
      </c>
      <c r="J54" s="24">
        <v>748534082.57000005</v>
      </c>
      <c r="K54" s="24">
        <v>688068715.76999998</v>
      </c>
      <c r="L54" s="24">
        <v>-753306043.80999994</v>
      </c>
    </row>
    <row r="55" spans="7:12" x14ac:dyDescent="0.2">
      <c r="G55" s="41" t="s">
        <v>126</v>
      </c>
      <c r="H55" s="40">
        <v>0</v>
      </c>
      <c r="I55" s="40">
        <v>0</v>
      </c>
      <c r="J55" s="24">
        <v>6823717207.2299995</v>
      </c>
      <c r="K55" s="24">
        <v>8351223568.0699997</v>
      </c>
      <c r="L55" s="24">
        <v>-6620978094.9099998</v>
      </c>
    </row>
    <row r="56" spans="7:12" x14ac:dyDescent="0.2">
      <c r="G56" s="41" t="s">
        <v>127</v>
      </c>
      <c r="H56" s="21"/>
      <c r="I56" s="21"/>
      <c r="J56" s="21"/>
      <c r="K56" s="21"/>
      <c r="L56" s="23">
        <v>0</v>
      </c>
    </row>
    <row r="57" spans="7:12" x14ac:dyDescent="0.2">
      <c r="G57" s="41" t="s">
        <v>128</v>
      </c>
      <c r="H57" s="40">
        <v>0</v>
      </c>
      <c r="I57" s="40">
        <v>0</v>
      </c>
      <c r="J57" s="23">
        <v>0</v>
      </c>
      <c r="K57" s="23">
        <v>0</v>
      </c>
      <c r="L57" s="23">
        <v>0</v>
      </c>
    </row>
    <row r="58" spans="7:12" x14ac:dyDescent="0.2">
      <c r="G58" s="41" t="s">
        <v>129</v>
      </c>
      <c r="H58" s="40">
        <v>0</v>
      </c>
      <c r="I58" s="40">
        <v>0</v>
      </c>
      <c r="J58" s="21"/>
      <c r="K58" s="21"/>
      <c r="L58" s="21"/>
    </row>
    <row r="59" spans="7:12" x14ac:dyDescent="0.2">
      <c r="G59" s="41" t="s">
        <v>130</v>
      </c>
      <c r="H59" s="40">
        <v>0</v>
      </c>
      <c r="I59" s="40">
        <v>0</v>
      </c>
      <c r="J59" s="24">
        <v>20166579749.68</v>
      </c>
      <c r="K59" s="24">
        <v>19167313156.52</v>
      </c>
      <c r="L59" s="24">
        <v>-20166579749.68</v>
      </c>
    </row>
    <row r="60" spans="7:12" x14ac:dyDescent="0.2">
      <c r="G60" s="41" t="s">
        <v>131</v>
      </c>
      <c r="H60" s="40">
        <v>0</v>
      </c>
      <c r="I60" s="40">
        <v>0</v>
      </c>
      <c r="J60" s="21"/>
      <c r="K60" s="21"/>
      <c r="L60" s="21"/>
    </row>
    <row r="61" spans="7:12" x14ac:dyDescent="0.2">
      <c r="G61" s="41" t="s">
        <v>132</v>
      </c>
      <c r="H61" s="40">
        <v>0</v>
      </c>
      <c r="I61" s="40">
        <v>0</v>
      </c>
      <c r="J61" s="21"/>
      <c r="K61" s="21"/>
      <c r="L61" s="23">
        <v>0</v>
      </c>
    </row>
    <row r="62" spans="7:12" x14ac:dyDescent="0.2">
      <c r="G62" s="41" t="s">
        <v>133</v>
      </c>
      <c r="H62" s="40">
        <v>0</v>
      </c>
      <c r="I62" s="40">
        <v>0</v>
      </c>
      <c r="J62" s="21"/>
      <c r="K62" s="21"/>
      <c r="L62" s="21"/>
    </row>
    <row r="63" spans="7:12" x14ac:dyDescent="0.2">
      <c r="G63" s="41" t="s">
        <v>134</v>
      </c>
      <c r="H63" s="40">
        <v>0</v>
      </c>
      <c r="I63" s="40">
        <v>0</v>
      </c>
      <c r="J63" s="24">
        <v>20166579749.68</v>
      </c>
      <c r="K63" s="24">
        <v>19167313156.52</v>
      </c>
      <c r="L63" s="24">
        <v>-20166579749.68</v>
      </c>
    </row>
    <row r="64" spans="7:12" x14ac:dyDescent="0.2">
      <c r="G64" s="41" t="s">
        <v>135</v>
      </c>
      <c r="H64" s="40">
        <v>0</v>
      </c>
      <c r="I64" s="40">
        <v>0</v>
      </c>
      <c r="J64" s="24">
        <v>26990296956.91</v>
      </c>
      <c r="K64" s="24">
        <v>27518536724.59</v>
      </c>
      <c r="L64" s="24">
        <v>-26787557844.59</v>
      </c>
    </row>
    <row r="65" spans="7:12" x14ac:dyDescent="0.2">
      <c r="G65" s="41" t="s">
        <v>136</v>
      </c>
      <c r="H65" s="21"/>
      <c r="I65" s="21"/>
      <c r="J65" s="21"/>
      <c r="K65" s="21"/>
      <c r="L65" s="23">
        <v>0</v>
      </c>
    </row>
    <row r="66" spans="7:12" x14ac:dyDescent="0.2">
      <c r="G66" s="41" t="s">
        <v>137</v>
      </c>
      <c r="H66" s="40">
        <v>0</v>
      </c>
      <c r="I66" s="40">
        <v>0</v>
      </c>
      <c r="J66" s="24">
        <v>37802796956.68</v>
      </c>
      <c r="K66" s="24">
        <v>37802796956.68</v>
      </c>
      <c r="L66" s="24">
        <v>-37802796956.68</v>
      </c>
    </row>
    <row r="67" spans="7:12" x14ac:dyDescent="0.2">
      <c r="G67" s="41" t="s">
        <v>138</v>
      </c>
      <c r="H67" s="40">
        <v>0</v>
      </c>
      <c r="I67" s="40">
        <v>0</v>
      </c>
      <c r="J67" s="24">
        <v>37751545886.699997</v>
      </c>
      <c r="K67" s="24">
        <v>37751545886.699997</v>
      </c>
      <c r="L67" s="24">
        <v>-37751545886.699997</v>
      </c>
    </row>
    <row r="68" spans="7:12" x14ac:dyDescent="0.2">
      <c r="G68" s="41" t="s">
        <v>139</v>
      </c>
      <c r="H68" s="40">
        <v>0</v>
      </c>
      <c r="I68" s="40">
        <v>0</v>
      </c>
      <c r="J68" s="24">
        <v>42079552.020000003</v>
      </c>
      <c r="K68" s="24">
        <v>42079552.020000003</v>
      </c>
      <c r="L68" s="24">
        <v>-42079552.020000003</v>
      </c>
    </row>
    <row r="69" spans="7:12" x14ac:dyDescent="0.2">
      <c r="G69" s="41" t="s">
        <v>140</v>
      </c>
      <c r="H69" s="40">
        <v>0</v>
      </c>
      <c r="I69" s="40">
        <v>0</v>
      </c>
      <c r="J69" s="24">
        <v>9171517.9600000009</v>
      </c>
      <c r="K69" s="24">
        <v>9171517.9600000009</v>
      </c>
      <c r="L69" s="24">
        <v>-9171517.9600000009</v>
      </c>
    </row>
    <row r="70" spans="7:12" x14ac:dyDescent="0.2">
      <c r="G70" s="41" t="s">
        <v>141</v>
      </c>
      <c r="H70" s="40">
        <v>0</v>
      </c>
      <c r="I70" s="40">
        <v>0</v>
      </c>
      <c r="J70" s="24">
        <v>23908754821.32</v>
      </c>
      <c r="K70" s="24">
        <v>18932044908.639999</v>
      </c>
      <c r="L70" s="24">
        <v>-24012744085.099998</v>
      </c>
    </row>
    <row r="71" spans="7:12" x14ac:dyDescent="0.2">
      <c r="G71" s="41" t="s">
        <v>142</v>
      </c>
      <c r="H71" s="40">
        <v>0</v>
      </c>
      <c r="I71" s="40">
        <v>0</v>
      </c>
      <c r="J71" s="24">
        <v>4981124443.6800003</v>
      </c>
      <c r="K71" s="24">
        <v>3166477308.9200001</v>
      </c>
      <c r="L71" s="24">
        <v>-5085113707.46</v>
      </c>
    </row>
    <row r="72" spans="7:12" x14ac:dyDescent="0.2">
      <c r="G72" s="41" t="s">
        <v>143</v>
      </c>
      <c r="H72" s="40">
        <v>0</v>
      </c>
      <c r="I72" s="40">
        <v>0</v>
      </c>
      <c r="J72" s="24">
        <v>18927630377.639999</v>
      </c>
      <c r="K72" s="24">
        <v>15765567599.719999</v>
      </c>
      <c r="L72" s="24">
        <v>-18927630377.639999</v>
      </c>
    </row>
    <row r="73" spans="7:12" x14ac:dyDescent="0.2">
      <c r="G73" s="41" t="s">
        <v>144</v>
      </c>
      <c r="H73" s="40">
        <v>0</v>
      </c>
      <c r="I73" s="40">
        <v>0</v>
      </c>
      <c r="J73" s="24">
        <v>31157773752.599998</v>
      </c>
      <c r="K73" s="24">
        <v>26367937776.279999</v>
      </c>
      <c r="L73" s="24">
        <v>-32195359472.02</v>
      </c>
    </row>
    <row r="74" spans="7:12" x14ac:dyDescent="0.2">
      <c r="G74" s="41" t="s">
        <v>145</v>
      </c>
      <c r="H74" s="40">
        <v>0</v>
      </c>
      <c r="I74" s="40">
        <v>0</v>
      </c>
      <c r="J74" s="21"/>
      <c r="K74" s="21"/>
      <c r="L74" s="21"/>
    </row>
    <row r="75" spans="7:12" x14ac:dyDescent="0.2">
      <c r="G75" s="41" t="s">
        <v>146</v>
      </c>
      <c r="H75" s="40">
        <v>0</v>
      </c>
      <c r="I75" s="40">
        <v>0</v>
      </c>
      <c r="J75" s="24">
        <v>-20940546084.610001</v>
      </c>
      <c r="K75" s="24">
        <v>-21076746562.919998</v>
      </c>
      <c r="L75" s="24">
        <v>20939621366.150002</v>
      </c>
    </row>
    <row r="76" spans="7:12" x14ac:dyDescent="0.2">
      <c r="G76" s="41" t="s">
        <v>147</v>
      </c>
      <c r="H76" s="40">
        <v>0</v>
      </c>
      <c r="I76" s="40">
        <v>0</v>
      </c>
      <c r="J76" s="21"/>
      <c r="K76" s="21"/>
      <c r="L76" s="21"/>
    </row>
    <row r="77" spans="7:12" x14ac:dyDescent="0.2">
      <c r="G77" s="41" t="s">
        <v>148</v>
      </c>
      <c r="H77" s="40">
        <v>0</v>
      </c>
      <c r="I77" s="40">
        <v>0</v>
      </c>
      <c r="J77" s="21"/>
      <c r="K77" s="21"/>
      <c r="L77" s="21"/>
    </row>
    <row r="78" spans="7:12" x14ac:dyDescent="0.2">
      <c r="G78" s="41" t="s">
        <v>149</v>
      </c>
      <c r="H78" s="40">
        <v>0</v>
      </c>
      <c r="I78" s="40">
        <v>0</v>
      </c>
      <c r="J78" s="21"/>
      <c r="K78" s="21"/>
      <c r="L78" s="21"/>
    </row>
    <row r="79" spans="7:12" x14ac:dyDescent="0.2">
      <c r="G79" s="41" t="s">
        <v>150</v>
      </c>
      <c r="H79" s="40">
        <v>0</v>
      </c>
      <c r="I79" s="40">
        <v>0</v>
      </c>
      <c r="J79" s="24">
        <v>61711551778</v>
      </c>
      <c r="K79" s="24">
        <v>56734841865.32</v>
      </c>
      <c r="L79" s="24">
        <v>-61815541041.779999</v>
      </c>
    </row>
    <row r="80" spans="7:12" x14ac:dyDescent="0.2">
      <c r="G80" s="41" t="s">
        <v>151</v>
      </c>
      <c r="H80" s="40">
        <v>0</v>
      </c>
      <c r="I80" s="40">
        <v>0</v>
      </c>
      <c r="J80" s="24">
        <v>88701848734.910004</v>
      </c>
      <c r="K80" s="24">
        <v>84253378589.910004</v>
      </c>
      <c r="L80" s="24">
        <v>-88603098886.369995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3"/>
  <sheetViews>
    <sheetView showGridLines="0" tabSelected="1" topLeftCell="B2" zoomScale="85" zoomScaleNormal="85" workbookViewId="0">
      <selection activeCell="G32" activeCellId="2" sqref="G10 G43 G32"/>
    </sheetView>
  </sheetViews>
  <sheetFormatPr baseColWidth="10" defaultColWidth="83.83203125" defaultRowHeight="11.25" x14ac:dyDescent="0.2"/>
  <cols>
    <col min="1" max="1" width="5.83203125" style="42" bestFit="1" customWidth="1"/>
    <col min="2" max="2" width="98.6640625" style="42" bestFit="1" customWidth="1"/>
    <col min="3" max="3" width="21.6640625" style="42" bestFit="1" customWidth="1"/>
    <col min="4" max="4" width="28.33203125" style="42" bestFit="1" customWidth="1"/>
    <col min="5" max="5" width="10.5" style="42" customWidth="1"/>
    <col min="6" max="6" width="107.6640625" style="42" customWidth="1"/>
    <col min="7" max="8" width="22.5" style="42" bestFit="1" customWidth="1"/>
    <col min="9" max="9" width="7.5" style="42" bestFit="1" customWidth="1"/>
    <col min="10" max="10" width="9.5" style="63" customWidth="1"/>
    <col min="11" max="11" width="2.33203125" style="63" customWidth="1"/>
    <col min="12" max="12" width="11.83203125" style="63" hidden="1" customWidth="1"/>
    <col min="13" max="13" width="4" style="63" hidden="1" customWidth="1"/>
    <col min="14" max="14" width="10.1640625" style="63" hidden="1" customWidth="1"/>
    <col min="15" max="15" width="6" style="63" hidden="1" customWidth="1"/>
    <col min="16" max="16" width="9.83203125" style="63" hidden="1" customWidth="1"/>
    <col min="17" max="19" width="3.6640625" style="63" hidden="1" customWidth="1"/>
    <col min="20" max="20" width="3.5" style="63" hidden="1" customWidth="1"/>
    <col min="21" max="21" width="9.6640625" style="63" hidden="1" customWidth="1"/>
    <col min="22" max="22" width="6" style="63" hidden="1" customWidth="1"/>
    <col min="23" max="24" width="20.1640625" style="63" hidden="1" customWidth="1"/>
    <col min="25" max="25" width="4" style="63" hidden="1" customWidth="1"/>
    <col min="26" max="26" width="1.33203125" style="63" hidden="1" customWidth="1"/>
    <col min="27" max="27" width="8.33203125" style="63" hidden="1" customWidth="1"/>
    <col min="28" max="28" width="83.83203125" style="63" hidden="1" customWidth="1"/>
    <col min="29" max="16384" width="83.83203125" style="42"/>
  </cols>
  <sheetData>
    <row r="1" spans="1:28" s="57" customFormat="1" ht="12.75" hidden="1" x14ac:dyDescent="0.2">
      <c r="A1" s="58" t="s">
        <v>152</v>
      </c>
      <c r="B1" s="59" t="s">
        <v>153</v>
      </c>
      <c r="C1" s="59"/>
      <c r="D1" s="59" t="s">
        <v>154</v>
      </c>
      <c r="E1" s="59"/>
      <c r="F1" s="60" t="s">
        <v>12</v>
      </c>
      <c r="G1" s="59" t="s">
        <v>155</v>
      </c>
      <c r="H1" s="61" t="s">
        <v>156</v>
      </c>
      <c r="I1" s="62" t="s">
        <v>157</v>
      </c>
      <c r="J1" s="48" t="s">
        <v>158</v>
      </c>
      <c r="K1" s="46" t="s">
        <v>159</v>
      </c>
      <c r="L1" s="73">
        <v>43465</v>
      </c>
      <c r="M1" s="48">
        <v>31</v>
      </c>
      <c r="N1" s="48"/>
      <c r="O1" s="48"/>
      <c r="P1" s="48"/>
      <c r="Q1" s="48"/>
      <c r="R1" s="48"/>
      <c r="S1" s="48"/>
      <c r="T1" s="74" t="s">
        <v>156</v>
      </c>
      <c r="U1" s="45" t="s">
        <v>160</v>
      </c>
      <c r="V1" s="45" t="s">
        <v>153</v>
      </c>
      <c r="W1" s="48" t="s">
        <v>161</v>
      </c>
      <c r="X1" s="48" t="s">
        <v>162</v>
      </c>
      <c r="Y1" s="48" t="s">
        <v>156</v>
      </c>
      <c r="Z1" s="48"/>
      <c r="AA1" s="48"/>
      <c r="AB1" s="48"/>
    </row>
    <row r="2" spans="1:28" ht="13.5" thickBot="1" x14ac:dyDescent="0.25">
      <c r="A2" s="44"/>
      <c r="B2" s="45"/>
      <c r="C2" s="45"/>
      <c r="D2" s="45"/>
      <c r="E2" s="45"/>
      <c r="F2" s="46"/>
      <c r="G2" s="45"/>
      <c r="H2" s="47"/>
      <c r="I2" s="48"/>
      <c r="J2" s="48"/>
      <c r="K2" s="46"/>
      <c r="L2" s="73"/>
      <c r="M2" s="48"/>
      <c r="N2" s="48"/>
      <c r="O2" s="48"/>
      <c r="P2" s="48"/>
      <c r="Q2" s="48"/>
      <c r="R2" s="48"/>
      <c r="S2" s="48"/>
      <c r="T2" s="75"/>
      <c r="U2" s="45"/>
      <c r="V2" s="45" t="s">
        <v>153</v>
      </c>
      <c r="W2" s="48"/>
      <c r="X2" s="48"/>
      <c r="Y2" s="48"/>
      <c r="Z2" s="48"/>
      <c r="AA2" s="48"/>
      <c r="AB2" s="48"/>
    </row>
    <row r="3" spans="1:28" ht="18" x14ac:dyDescent="0.25">
      <c r="A3" s="43"/>
      <c r="B3" s="82" t="s">
        <v>163</v>
      </c>
      <c r="C3" s="83"/>
      <c r="D3" s="83"/>
      <c r="E3" s="83"/>
      <c r="F3" s="83"/>
      <c r="G3" s="83"/>
      <c r="H3" s="83"/>
      <c r="I3" s="77"/>
      <c r="J3" s="48"/>
      <c r="K3" s="48"/>
      <c r="L3" s="48" t="s">
        <v>259</v>
      </c>
      <c r="M3" s="48"/>
      <c r="N3" s="45" t="s">
        <v>262</v>
      </c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 spans="1:28" ht="20.25" x14ac:dyDescent="0.3">
      <c r="A4" s="43"/>
      <c r="B4" s="84" t="s">
        <v>164</v>
      </c>
      <c r="C4" s="85"/>
      <c r="D4" s="85"/>
      <c r="E4" s="85"/>
      <c r="F4" s="85"/>
      <c r="G4" s="85"/>
      <c r="H4" s="85"/>
      <c r="I4" s="78"/>
      <c r="J4" s="48"/>
      <c r="K4" s="48"/>
      <c r="L4" s="48" t="s">
        <v>253</v>
      </c>
      <c r="M4" s="48"/>
      <c r="N4" s="45" t="s">
        <v>264</v>
      </c>
      <c r="O4" s="48"/>
      <c r="P4" s="48"/>
      <c r="Q4" s="48"/>
      <c r="R4" s="48"/>
      <c r="S4" s="48"/>
      <c r="T4" s="48"/>
      <c r="U4" s="48" t="s">
        <v>165</v>
      </c>
      <c r="V4" s="48" t="s">
        <v>156</v>
      </c>
      <c r="W4" s="48">
        <v>12</v>
      </c>
      <c r="X4" s="48" t="s">
        <v>158</v>
      </c>
      <c r="Y4" s="48">
        <v>1</v>
      </c>
      <c r="Z4" s="48" t="s">
        <v>157</v>
      </c>
      <c r="AA4" s="48"/>
      <c r="AB4" s="48"/>
    </row>
    <row r="5" spans="1:28" ht="12.75" x14ac:dyDescent="0.2">
      <c r="A5" s="43"/>
      <c r="B5" s="86" t="s">
        <v>272</v>
      </c>
      <c r="C5" s="87"/>
      <c r="D5" s="87"/>
      <c r="E5" s="87"/>
      <c r="F5" s="87"/>
      <c r="G5" s="87"/>
      <c r="H5" s="87"/>
      <c r="I5" s="78"/>
      <c r="J5" s="48"/>
      <c r="K5" s="48"/>
      <c r="L5" s="48"/>
      <c r="M5" s="48"/>
      <c r="N5" s="45" t="s">
        <v>270</v>
      </c>
      <c r="O5" s="48"/>
      <c r="P5" s="48"/>
      <c r="Q5" s="48"/>
      <c r="R5" s="48"/>
      <c r="S5" s="48"/>
      <c r="T5" s="48"/>
      <c r="U5" s="48" t="s">
        <v>166</v>
      </c>
      <c r="V5" s="48" t="s">
        <v>156</v>
      </c>
      <c r="W5" s="48">
        <v>12</v>
      </c>
      <c r="X5" s="48" t="s">
        <v>158</v>
      </c>
      <c r="Y5" s="48">
        <v>2</v>
      </c>
      <c r="Z5" s="48" t="s">
        <v>167</v>
      </c>
      <c r="AA5" s="48"/>
      <c r="AB5" s="48"/>
    </row>
    <row r="6" spans="1:28" ht="18.75" customHeight="1" thickBot="1" x14ac:dyDescent="0.25">
      <c r="A6" s="43"/>
      <c r="B6" s="88" t="s">
        <v>271</v>
      </c>
      <c r="C6" s="89"/>
      <c r="D6" s="89"/>
      <c r="E6" s="89"/>
      <c r="F6" s="89"/>
      <c r="G6" s="89"/>
      <c r="H6" s="89"/>
      <c r="I6" s="90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>
        <v>3</v>
      </c>
      <c r="Z6" s="48" t="s">
        <v>168</v>
      </c>
      <c r="AA6" s="48"/>
      <c r="AB6" s="48"/>
    </row>
    <row r="7" spans="1:28" ht="12.75" x14ac:dyDescent="0.2">
      <c r="A7" s="43"/>
      <c r="B7" s="71" t="s">
        <v>171</v>
      </c>
      <c r="C7" s="64" t="s">
        <v>273</v>
      </c>
      <c r="D7" s="64" t="s">
        <v>274</v>
      </c>
      <c r="E7" s="64"/>
      <c r="F7" s="65" t="s">
        <v>171</v>
      </c>
      <c r="G7" s="64" t="s">
        <v>273</v>
      </c>
      <c r="H7" s="66" t="s">
        <v>274</v>
      </c>
      <c r="I7" s="77"/>
      <c r="J7" s="48"/>
      <c r="K7" s="48"/>
      <c r="L7" s="48" t="s">
        <v>254</v>
      </c>
      <c r="M7" s="48"/>
      <c r="N7" s="48" t="str">
        <f>MID(N5,1,2)</f>
        <v>12</v>
      </c>
      <c r="O7" s="48">
        <f t="shared" ref="O7:O10" si="0">VALUE(N7)</f>
        <v>12</v>
      </c>
      <c r="Q7" s="48"/>
      <c r="R7" s="48"/>
      <c r="S7" s="48">
        <f>VALUE(2)</f>
        <v>2</v>
      </c>
      <c r="T7" s="48" t="s">
        <v>167</v>
      </c>
      <c r="U7" s="48" t="str">
        <f>MID(U5,1,2)</f>
        <v>An</v>
      </c>
      <c r="V7" s="48"/>
      <c r="W7" s="48"/>
      <c r="X7" s="48"/>
      <c r="Y7" s="48">
        <v>6</v>
      </c>
      <c r="Z7" s="48" t="s">
        <v>172</v>
      </c>
      <c r="AA7" s="48"/>
      <c r="AB7" s="48"/>
    </row>
    <row r="8" spans="1:28" ht="12.75" x14ac:dyDescent="0.2">
      <c r="A8" s="43"/>
      <c r="B8" s="68" t="s">
        <v>173</v>
      </c>
      <c r="C8" s="79"/>
      <c r="D8" s="79"/>
      <c r="E8" s="67"/>
      <c r="F8" s="67" t="s">
        <v>174</v>
      </c>
      <c r="G8" s="79"/>
      <c r="H8" s="80"/>
      <c r="I8" s="78"/>
      <c r="J8" s="48"/>
      <c r="K8" s="48"/>
      <c r="L8" s="48" t="s">
        <v>255</v>
      </c>
      <c r="M8" s="48"/>
      <c r="N8" s="48" t="str">
        <f>MID(N5,4,2)</f>
        <v>05</v>
      </c>
      <c r="O8" s="48">
        <f t="shared" si="0"/>
        <v>5</v>
      </c>
      <c r="P8" s="63" t="str">
        <f>VLOOKUP(O8,S7:T17,2,0)</f>
        <v>Mayo</v>
      </c>
      <c r="Q8" s="48"/>
      <c r="R8" s="48"/>
      <c r="S8" s="48">
        <f>VALUE(3)</f>
        <v>3</v>
      </c>
      <c r="T8" s="48" t="s">
        <v>168</v>
      </c>
      <c r="U8" s="48" t="str">
        <f>MID(U5,4,2)</f>
        <v>er</v>
      </c>
      <c r="V8" s="48"/>
      <c r="W8" s="48"/>
      <c r="X8" s="48"/>
      <c r="Y8" s="48">
        <v>7</v>
      </c>
      <c r="Z8" s="48" t="s">
        <v>175</v>
      </c>
      <c r="AA8" s="48"/>
      <c r="AB8" s="48"/>
    </row>
    <row r="9" spans="1:28" ht="12.75" x14ac:dyDescent="0.2">
      <c r="A9" s="43"/>
      <c r="B9" s="68" t="s">
        <v>176</v>
      </c>
      <c r="C9" s="67"/>
      <c r="D9" s="49"/>
      <c r="E9" s="49"/>
      <c r="F9" s="67" t="s">
        <v>177</v>
      </c>
      <c r="G9" s="49"/>
      <c r="H9" s="49"/>
      <c r="I9" s="78"/>
      <c r="J9" s="48"/>
      <c r="K9" s="48"/>
      <c r="L9" s="48" t="s">
        <v>256</v>
      </c>
      <c r="M9" s="48"/>
      <c r="N9" s="48" t="str">
        <f>MID(N3,5,4)</f>
        <v>2025</v>
      </c>
      <c r="O9" s="48">
        <f t="shared" si="0"/>
        <v>2025</v>
      </c>
      <c r="Q9" s="48"/>
      <c r="R9" s="48"/>
      <c r="S9" s="48">
        <f>VALUE(4)</f>
        <v>4</v>
      </c>
      <c r="T9" s="48" t="s">
        <v>169</v>
      </c>
      <c r="U9" s="48" t="str">
        <f>MID(U5,7,4)</f>
        <v>or</v>
      </c>
      <c r="V9" s="48"/>
      <c r="W9" s="48"/>
      <c r="X9" s="48"/>
      <c r="Y9" s="48">
        <v>8</v>
      </c>
      <c r="Z9" s="48" t="s">
        <v>178</v>
      </c>
      <c r="AA9" s="48"/>
      <c r="AB9" s="48"/>
    </row>
    <row r="10" spans="1:28" ht="12.75" x14ac:dyDescent="0.2">
      <c r="A10" s="43"/>
      <c r="B10" s="71" t="s">
        <v>179</v>
      </c>
      <c r="C10" s="72">
        <f>SUM(C11:C17)</f>
        <v>4552410492.54</v>
      </c>
      <c r="D10" s="72">
        <f>SUM(D11:D17)</f>
        <v>2487939016.2600002</v>
      </c>
      <c r="E10" s="72"/>
      <c r="F10" s="67" t="s">
        <v>180</v>
      </c>
      <c r="G10" s="72">
        <f>SUM(G11:G19)</f>
        <v>2969660959.29</v>
      </c>
      <c r="H10" s="72">
        <f>SUM(H11:H19)</f>
        <v>3536635349.5599999</v>
      </c>
      <c r="I10" s="78"/>
      <c r="J10" s="48"/>
      <c r="K10" s="48"/>
      <c r="L10" s="48"/>
      <c r="M10" s="48"/>
      <c r="N10" s="48" t="str">
        <f>MID(N4,5,4)</f>
        <v>2024</v>
      </c>
      <c r="O10" s="48">
        <f t="shared" si="0"/>
        <v>2024</v>
      </c>
      <c r="Q10" s="48"/>
      <c r="R10" s="48"/>
      <c r="S10" s="48">
        <f>VALUE(5)</f>
        <v>5</v>
      </c>
      <c r="T10" s="48" t="s">
        <v>170</v>
      </c>
      <c r="U10" s="48"/>
      <c r="V10" s="48"/>
      <c r="W10" s="48"/>
      <c r="X10" s="48"/>
      <c r="Y10" s="48">
        <v>9</v>
      </c>
      <c r="Z10" s="48" t="s">
        <v>181</v>
      </c>
      <c r="AA10" s="48"/>
      <c r="AB10" s="48"/>
    </row>
    <row r="11" spans="1:28" ht="12.75" x14ac:dyDescent="0.2">
      <c r="A11" s="43"/>
      <c r="B11" s="50" t="s">
        <v>38</v>
      </c>
      <c r="C11" s="56">
        <f>IF(Table!J19="",0,Table!J19)</f>
        <v>761389976.41999996</v>
      </c>
      <c r="D11" s="56">
        <f>IF(Table!K19="",0,Table!K19)</f>
        <v>702555011.83000004</v>
      </c>
      <c r="E11" s="56"/>
      <c r="F11" s="49" t="s">
        <v>90</v>
      </c>
      <c r="G11" s="56">
        <f>IF(Sheet1!J19="",0,Sheet1!J19)</f>
        <v>241178738.58000001</v>
      </c>
      <c r="H11" s="56">
        <f>IF(Sheet1!K19="",0,Sheet1!K19)</f>
        <v>1383703864.0699999</v>
      </c>
      <c r="I11" s="78"/>
      <c r="J11" s="48"/>
      <c r="K11" s="48"/>
      <c r="L11" s="48"/>
      <c r="M11" s="48"/>
      <c r="N11" s="48"/>
      <c r="O11" s="48"/>
      <c r="Q11" s="48"/>
      <c r="R11" s="48"/>
      <c r="S11" s="48">
        <f>VALUE(6)</f>
        <v>6</v>
      </c>
      <c r="T11" s="48" t="s">
        <v>172</v>
      </c>
      <c r="U11" s="48"/>
      <c r="V11" s="48"/>
      <c r="W11" s="48"/>
      <c r="X11" s="48"/>
      <c r="Y11" s="48">
        <v>10</v>
      </c>
      <c r="Z11" s="48" t="s">
        <v>182</v>
      </c>
      <c r="AA11" s="48"/>
      <c r="AB11" s="48"/>
    </row>
    <row r="12" spans="1:28" ht="12.75" x14ac:dyDescent="0.2">
      <c r="A12" s="43"/>
      <c r="B12" s="50" t="s">
        <v>39</v>
      </c>
      <c r="C12" s="56">
        <f>IF(Table!J20="",0,Table!J20)</f>
        <v>1115091923.8900001</v>
      </c>
      <c r="D12" s="56">
        <f>IF(Table!K20="",0,Table!K20)</f>
        <v>380344488.18000001</v>
      </c>
      <c r="E12" s="56"/>
      <c r="F12" s="49" t="s">
        <v>91</v>
      </c>
      <c r="G12" s="56">
        <f>IF(Sheet1!J20="",0,Sheet1!J20)</f>
        <v>311417526.44999999</v>
      </c>
      <c r="H12" s="56">
        <f>IF(Sheet1!K20="",0,Sheet1!K20)</f>
        <v>521330037.30000001</v>
      </c>
      <c r="I12" s="78"/>
      <c r="J12" s="48"/>
      <c r="K12" s="48"/>
      <c r="L12" s="48" t="s">
        <v>257</v>
      </c>
      <c r="M12" s="48"/>
      <c r="N12" s="48" t="str">
        <f>MID(N4,5,4)</f>
        <v>2024</v>
      </c>
      <c r="O12" s="48"/>
      <c r="Q12" s="48"/>
      <c r="R12" s="48"/>
      <c r="S12" s="48">
        <f>VALUE(7)</f>
        <v>7</v>
      </c>
      <c r="T12" s="48" t="s">
        <v>175</v>
      </c>
      <c r="U12" s="48" t="str">
        <f>MID(U4,5,4)</f>
        <v>al</v>
      </c>
      <c r="V12" s="48"/>
      <c r="W12" s="48"/>
      <c r="X12" s="48"/>
      <c r="Y12" s="48">
        <v>11</v>
      </c>
      <c r="Z12" s="48" t="s">
        <v>183</v>
      </c>
      <c r="AA12" s="48"/>
      <c r="AB12" s="48"/>
    </row>
    <row r="13" spans="1:28" ht="12.75" x14ac:dyDescent="0.2">
      <c r="A13" s="43"/>
      <c r="B13" s="50" t="s">
        <v>40</v>
      </c>
      <c r="C13" s="56">
        <f>IF(Table!J21="",0,Table!J21)</f>
        <v>0</v>
      </c>
      <c r="D13" s="56">
        <f>IF(Table!K21="",0,Table!K21)</f>
        <v>0</v>
      </c>
      <c r="E13" s="56"/>
      <c r="F13" s="49" t="s">
        <v>184</v>
      </c>
      <c r="G13" s="56">
        <f>IF(Sheet1!J21="",0,Sheet1!J21)</f>
        <v>148734176.03</v>
      </c>
      <c r="H13" s="56">
        <f>IF(Sheet1!K21="",0,Sheet1!K21)</f>
        <v>601686404.90999997</v>
      </c>
      <c r="I13" s="78"/>
      <c r="J13" s="48"/>
      <c r="K13" s="48"/>
      <c r="L13" s="48" t="s">
        <v>258</v>
      </c>
      <c r="M13" s="48"/>
      <c r="N13" s="48" t="str">
        <f>MID(N3,5,4)</f>
        <v>2025</v>
      </c>
      <c r="O13" s="48"/>
      <c r="Q13" s="48"/>
      <c r="R13" s="48"/>
      <c r="S13" s="48">
        <f>VALUE(8)</f>
        <v>8</v>
      </c>
      <c r="T13" s="48" t="s">
        <v>178</v>
      </c>
      <c r="U13" s="48" t="str">
        <f>MID(U3,5,4)</f>
        <v/>
      </c>
      <c r="V13" s="48"/>
      <c r="W13" s="48"/>
      <c r="X13" s="48"/>
      <c r="Y13" s="48">
        <v>12</v>
      </c>
      <c r="Z13" s="48" t="s">
        <v>158</v>
      </c>
      <c r="AA13" s="48"/>
      <c r="AB13" s="48"/>
    </row>
    <row r="14" spans="1:28" ht="12.75" x14ac:dyDescent="0.2">
      <c r="A14" s="43"/>
      <c r="B14" s="50" t="s">
        <v>41</v>
      </c>
      <c r="C14" s="56">
        <f>IF(Table!J22="",0,Table!J22)</f>
        <v>1059550279.29</v>
      </c>
      <c r="D14" s="56">
        <f>IF(Table!K22="",0,Table!K22)</f>
        <v>71220659.870000005</v>
      </c>
      <c r="E14" s="56"/>
      <c r="F14" s="49" t="s">
        <v>185</v>
      </c>
      <c r="G14" s="56">
        <f>IF(Sheet1!J22="",0,Sheet1!J22)</f>
        <v>432401816.44</v>
      </c>
      <c r="H14" s="56">
        <f>IF(Sheet1!K22="",0,Sheet1!K22)</f>
        <v>69824978.519999996</v>
      </c>
      <c r="I14" s="78"/>
      <c r="J14" s="48"/>
      <c r="K14" s="48"/>
      <c r="L14" s="48"/>
      <c r="M14" s="48"/>
      <c r="N14" s="48"/>
      <c r="O14" s="48"/>
      <c r="Q14" s="48"/>
      <c r="R14" s="48"/>
      <c r="S14" s="48">
        <f>VALUE(9)</f>
        <v>9</v>
      </c>
      <c r="T14" s="48" t="s">
        <v>181</v>
      </c>
      <c r="U14" s="48"/>
      <c r="V14" s="48"/>
      <c r="W14" s="48"/>
      <c r="X14" s="48"/>
      <c r="Y14" s="48"/>
      <c r="Z14" s="48"/>
      <c r="AA14" s="48"/>
      <c r="AB14" s="48"/>
    </row>
    <row r="15" spans="1:28" ht="12.75" x14ac:dyDescent="0.2">
      <c r="B15" s="50" t="s">
        <v>42</v>
      </c>
      <c r="C15" s="56">
        <f>IF(Table!J23="",0,Table!J23)</f>
        <v>1616349306.9400001</v>
      </c>
      <c r="D15" s="56">
        <f>IF(Table!K23="",0,Table!K23)</f>
        <v>1333789850.3800001</v>
      </c>
      <c r="E15" s="56"/>
      <c r="F15" s="49" t="s">
        <v>94</v>
      </c>
      <c r="G15" s="56">
        <f>IF(Sheet1!J23="",0,Sheet1!J23)</f>
        <v>1563670706.75</v>
      </c>
      <c r="H15" s="56">
        <f>IF(Sheet1!K23="",0,Sheet1!K23)</f>
        <v>749912808.51999998</v>
      </c>
      <c r="I15" s="78"/>
      <c r="L15" s="63" t="e">
        <f>CONCATENATE("01/",IF(OR(#REF!="13",#REF!="14",#REF!="15",#REF!="16"),12,#REF!),"/",N13)</f>
        <v>#REF!</v>
      </c>
      <c r="N15" s="63" t="e">
        <f>CONCATENATE("01/",#REF!,"/",P13)</f>
        <v>#REF!</v>
      </c>
      <c r="Q15" s="48"/>
      <c r="R15" s="48"/>
      <c r="S15" s="48">
        <f>VALUE(10)</f>
        <v>10</v>
      </c>
      <c r="T15" s="48" t="s">
        <v>182</v>
      </c>
    </row>
    <row r="16" spans="1:28" ht="12.75" x14ac:dyDescent="0.2">
      <c r="B16" s="54" t="s">
        <v>186</v>
      </c>
      <c r="C16" s="56">
        <f>IF(Table!J24="",0,Table!J24)</f>
        <v>0</v>
      </c>
      <c r="D16" s="56">
        <f>IF(Table!K24="",0,Table!K24)</f>
        <v>0</v>
      </c>
      <c r="E16" s="56"/>
      <c r="F16" s="55" t="s">
        <v>187</v>
      </c>
      <c r="G16" s="56">
        <f>IF(Sheet1!J24="",0,Sheet1!J24)</f>
        <v>3586673.73</v>
      </c>
      <c r="H16" s="56">
        <f>IF(Sheet1!K24="",0,Sheet1!K24)</f>
        <v>3538321.27</v>
      </c>
      <c r="I16" s="78"/>
      <c r="L16" s="76" t="e">
        <f>EOMONTH(L15,0)</f>
        <v>#REF!</v>
      </c>
      <c r="N16" s="76" t="e">
        <f>EOMONTH(N15,0)</f>
        <v>#REF!</v>
      </c>
      <c r="Q16" s="48"/>
      <c r="R16" s="48"/>
      <c r="S16" s="48">
        <f>VALUE(11)</f>
        <v>11</v>
      </c>
      <c r="T16" s="48" t="s">
        <v>183</v>
      </c>
    </row>
    <row r="17" spans="2:20" ht="12.75" x14ac:dyDescent="0.2">
      <c r="B17" s="50" t="s">
        <v>44</v>
      </c>
      <c r="C17" s="56">
        <f>IF(Table!J25="",0,Table!J25)</f>
        <v>29006</v>
      </c>
      <c r="D17" s="56">
        <f>IF(Table!K25="",0,Table!K25)</f>
        <v>29006</v>
      </c>
      <c r="E17" s="56"/>
      <c r="F17" s="49" t="s">
        <v>96</v>
      </c>
      <c r="G17" s="56">
        <f>IF(Sheet1!J25="",0,Sheet1!J25)</f>
        <v>72999847.980000004</v>
      </c>
      <c r="H17" s="56">
        <f>IF(Sheet1!K25="",0,Sheet1!K25)</f>
        <v>52618593.229999997</v>
      </c>
      <c r="I17" s="78"/>
      <c r="L17" s="76"/>
      <c r="Q17" s="48"/>
      <c r="R17" s="48"/>
      <c r="S17" s="48">
        <f>VALUE(12)</f>
        <v>12</v>
      </c>
      <c r="T17" s="48" t="s">
        <v>158</v>
      </c>
    </row>
    <row r="18" spans="2:20" ht="12.75" x14ac:dyDescent="0.2">
      <c r="B18" s="71" t="s">
        <v>188</v>
      </c>
      <c r="C18" s="72">
        <f>SUM(C19:C25)</f>
        <v>3756413453.02</v>
      </c>
      <c r="D18" s="72">
        <f>SUM(D19:D25)</f>
        <v>2993813274.4399996</v>
      </c>
      <c r="E18" s="56"/>
      <c r="F18" s="49" t="s">
        <v>189</v>
      </c>
      <c r="G18" s="56">
        <f>IF(Sheet1!J26="",0,Sheet1!J26)</f>
        <v>918826.94</v>
      </c>
      <c r="H18" s="56">
        <f>IF(Sheet1!K26="",0,Sheet1!K26)</f>
        <v>917272.94</v>
      </c>
      <c r="I18" s="78"/>
      <c r="L18" s="63" t="e">
        <f>CONCATENATE("01/",IF(OR(#REF!="13",#REF!="14",#REF!="15",#REF!="16"),"12",#REF!),"/",N12)</f>
        <v>#REF!</v>
      </c>
      <c r="S18" s="48">
        <v>13</v>
      </c>
      <c r="T18" s="48" t="s">
        <v>158</v>
      </c>
    </row>
    <row r="19" spans="2:20" ht="12.75" x14ac:dyDescent="0.2">
      <c r="B19" s="50" t="s">
        <v>46</v>
      </c>
      <c r="C19" s="56">
        <f>IF(Table!J27="",0,Table!J27)</f>
        <v>0</v>
      </c>
      <c r="D19" s="56">
        <f>IF(Table!K27="",0,Table!K27)</f>
        <v>0</v>
      </c>
      <c r="E19" s="56"/>
      <c r="F19" s="49" t="s">
        <v>98</v>
      </c>
      <c r="G19" s="56">
        <f>IF(Sheet1!J27="",0,Sheet1!J27)</f>
        <v>194752646.38999999</v>
      </c>
      <c r="H19" s="56">
        <f>IF(Sheet1!K27="",0,Sheet1!K27)</f>
        <v>153103068.80000001</v>
      </c>
      <c r="I19" s="78"/>
      <c r="L19" s="76" t="e">
        <f>EOMONTH(L18,0)</f>
        <v>#REF!</v>
      </c>
      <c r="S19" s="48">
        <v>14</v>
      </c>
      <c r="T19" s="48" t="s">
        <v>158</v>
      </c>
    </row>
    <row r="20" spans="2:20" ht="12.75" x14ac:dyDescent="0.2">
      <c r="B20" s="50" t="s">
        <v>47</v>
      </c>
      <c r="C20" s="56">
        <f>IF(Table!J28="",0,Table!J28)</f>
        <v>39501.97</v>
      </c>
      <c r="D20" s="56">
        <f>IF(Table!K28="",0,Table!K28)</f>
        <v>39501.97</v>
      </c>
      <c r="E20" s="56"/>
      <c r="F20" s="67" t="s">
        <v>190</v>
      </c>
      <c r="G20" s="72">
        <f>SUM(G21:G23)</f>
        <v>1075000000.04</v>
      </c>
      <c r="H20" s="72">
        <f>SUM(H21:H23)</f>
        <v>2150000000</v>
      </c>
      <c r="I20" s="78"/>
      <c r="S20" s="48">
        <v>15</v>
      </c>
      <c r="T20" s="48" t="s">
        <v>158</v>
      </c>
    </row>
    <row r="21" spans="2:20" ht="12.75" x14ac:dyDescent="0.2">
      <c r="B21" s="50" t="s">
        <v>48</v>
      </c>
      <c r="C21" s="56">
        <f>IF(Table!J29="",0,Table!J29)</f>
        <v>3029505859.8800001</v>
      </c>
      <c r="D21" s="56">
        <f>IF(Table!K29="",0,Table!K29)</f>
        <v>2234374844.5999999</v>
      </c>
      <c r="E21" s="56"/>
      <c r="F21" s="49" t="s">
        <v>100</v>
      </c>
      <c r="G21" s="56">
        <f>IF(Sheet1!J29="",0,Sheet1!J29)</f>
        <v>1075000000.04</v>
      </c>
      <c r="H21" s="56">
        <f>IF(Sheet1!K29="",0,Sheet1!K29)</f>
        <v>2150000000</v>
      </c>
      <c r="I21" s="78"/>
      <c r="L21" s="63" t="e">
        <f>TEXT(L16,"dd")</f>
        <v>#REF!</v>
      </c>
      <c r="N21" s="63" t="e">
        <f>TEXT(N16,"dd")</f>
        <v>#REF!</v>
      </c>
      <c r="S21" s="48">
        <v>16</v>
      </c>
      <c r="T21" s="48" t="s">
        <v>158</v>
      </c>
    </row>
    <row r="22" spans="2:20" ht="12.75" x14ac:dyDescent="0.2">
      <c r="B22" s="50" t="s">
        <v>49</v>
      </c>
      <c r="C22" s="56">
        <f>IF(Table!J30="",0,Table!J30)</f>
        <v>7217.55</v>
      </c>
      <c r="D22" s="56">
        <f>IF(Table!K30="",0,Table!K30)</f>
        <v>7313.43</v>
      </c>
      <c r="E22" s="56"/>
      <c r="F22" s="49" t="s">
        <v>191</v>
      </c>
      <c r="G22" s="56">
        <f>IF(Sheet1!J30="",0,Sheet1!J30)</f>
        <v>0</v>
      </c>
      <c r="H22" s="56">
        <f>IF(Sheet1!K30="",0,Sheet1!K30)</f>
        <v>0</v>
      </c>
      <c r="I22" s="78"/>
      <c r="L22" s="63" t="e">
        <f>TEXT(L19,"dd")</f>
        <v>#REF!</v>
      </c>
    </row>
    <row r="23" spans="2:20" ht="12.75" x14ac:dyDescent="0.2">
      <c r="B23" s="50" t="s">
        <v>50</v>
      </c>
      <c r="C23" s="56">
        <f>IF(Table!J31="",0,Table!J31)</f>
        <v>56537108.270000003</v>
      </c>
      <c r="D23" s="56">
        <f>IF(Table!K31="",0,Table!K31)</f>
        <v>47675365.649999999</v>
      </c>
      <c r="E23" s="56"/>
      <c r="F23" s="49" t="s">
        <v>102</v>
      </c>
      <c r="G23" s="56">
        <f>IF(Sheet1!J31="",0,Sheet1!J31)</f>
        <v>0</v>
      </c>
      <c r="H23" s="56">
        <f>IF(Sheet1!K31="",0,Sheet1!K31)</f>
        <v>0</v>
      </c>
      <c r="I23" s="78"/>
    </row>
    <row r="24" spans="2:20" ht="12.75" x14ac:dyDescent="0.2">
      <c r="B24" s="50" t="s">
        <v>51</v>
      </c>
      <c r="C24" s="56">
        <f>IF(Table!J32="",0,Table!J32)</f>
        <v>17621708.23</v>
      </c>
      <c r="D24" s="56">
        <f>IF(Table!K32="",0,Table!K32)</f>
        <v>32489913.879999999</v>
      </c>
      <c r="E24" s="56"/>
      <c r="F24" s="67" t="s">
        <v>192</v>
      </c>
      <c r="G24" s="72">
        <f>SUM(G25:G26)</f>
        <v>344117911.38999999</v>
      </c>
      <c r="H24" s="72">
        <f>SUM(H25:H26)</f>
        <v>142293942.28999999</v>
      </c>
      <c r="I24" s="78"/>
      <c r="L24" s="63" t="e">
        <f>CONCATENATE("Al"," ",L21," ","de"," ",#REF!," ","del"," ",O9," ","y"," ","al"," ",L22," ","de"," ",#REF!," ","del"," ",O10)</f>
        <v>#REF!</v>
      </c>
    </row>
    <row r="25" spans="2:20" ht="12.75" x14ac:dyDescent="0.2">
      <c r="B25" s="50" t="s">
        <v>193</v>
      </c>
      <c r="C25" s="56">
        <f>IF(Table!J33="",0,Table!J33)</f>
        <v>652702057.12</v>
      </c>
      <c r="D25" s="56">
        <f>IF(Table!K33="",0,Table!K33)</f>
        <v>679226334.90999997</v>
      </c>
      <c r="E25" s="56"/>
      <c r="F25" s="49" t="s">
        <v>104</v>
      </c>
      <c r="G25" s="56">
        <f>IF(Sheet1!J33="",0,Sheet1!J33)</f>
        <v>344117911.38999999</v>
      </c>
      <c r="H25" s="56">
        <f>IF(Sheet1!K33="",0,Sheet1!K33)</f>
        <v>142293942.28999999</v>
      </c>
      <c r="I25" s="78"/>
      <c r="L25" s="63" t="e">
        <f>CONCATENATE("Al"," ",L21," ","de"," ",#REF!," ","del"," ",O10," ","y"," ","al"," ",L21," ","de"," ",#REF!," ","del"," ",O9)</f>
        <v>#REF!</v>
      </c>
    </row>
    <row r="26" spans="2:20" ht="12.75" x14ac:dyDescent="0.2">
      <c r="B26" s="68" t="s">
        <v>194</v>
      </c>
      <c r="C26" s="72">
        <f>SUM(C27:C31)</f>
        <v>1140026119.9000001</v>
      </c>
      <c r="D26" s="72">
        <f>SUM(D27:D31)</f>
        <v>296226142.85000002</v>
      </c>
      <c r="E26" s="56"/>
      <c r="F26" s="49" t="s">
        <v>105</v>
      </c>
      <c r="G26" s="56">
        <f>IF(Sheet1!J34="",0,Sheet1!J34)</f>
        <v>0</v>
      </c>
      <c r="H26" s="56">
        <f>IF(Sheet1!K34="",0,Sheet1!K34)</f>
        <v>0</v>
      </c>
      <c r="I26" s="78"/>
    </row>
    <row r="27" spans="2:20" ht="12.75" x14ac:dyDescent="0.2">
      <c r="B27" s="54" t="s">
        <v>195</v>
      </c>
      <c r="C27" s="56">
        <f>IF(Table!J35="",0,Table!J35)</f>
        <v>0</v>
      </c>
      <c r="D27" s="56">
        <f>IF(Table!K35="",0,Table!K35)</f>
        <v>0</v>
      </c>
      <c r="E27" s="56"/>
      <c r="F27" s="67" t="s">
        <v>196</v>
      </c>
      <c r="G27" s="72">
        <f>IF(Sheet1!J35="",0,Sheet1!J35)</f>
        <v>0</v>
      </c>
      <c r="H27" s="72">
        <f>IF(Sheet1!K35="",0,Sheet1!K35)</f>
        <v>0</v>
      </c>
      <c r="I27" s="78"/>
    </row>
    <row r="28" spans="2:20" ht="12.75" x14ac:dyDescent="0.2">
      <c r="B28" s="50" t="s">
        <v>197</v>
      </c>
      <c r="C28" s="56">
        <f>IF(Table!J36="",0,Table!J36)</f>
        <v>0</v>
      </c>
      <c r="D28" s="56">
        <f>IF(Table!K36="",0,Table!K36)</f>
        <v>0</v>
      </c>
      <c r="E28" s="56"/>
      <c r="F28" s="67" t="s">
        <v>198</v>
      </c>
      <c r="G28" s="72">
        <f>IF(Sheet1!J36="",0,Sheet1!J36)</f>
        <v>0</v>
      </c>
      <c r="H28" s="72">
        <f>IF(Sheet1!K36="",0,Sheet1!K36)</f>
        <v>0</v>
      </c>
      <c r="I28" s="78"/>
    </row>
    <row r="29" spans="2:20" ht="12.75" x14ac:dyDescent="0.2">
      <c r="B29" s="50" t="s">
        <v>199</v>
      </c>
      <c r="C29" s="56">
        <f>IF(Table!J37="",0,Table!J37)</f>
        <v>0</v>
      </c>
      <c r="D29" s="56">
        <f>IF(Table!K37="",0,Table!K37)</f>
        <v>0</v>
      </c>
      <c r="E29" s="56"/>
      <c r="F29" s="49" t="s">
        <v>108</v>
      </c>
      <c r="G29" s="56">
        <f>IF(Sheet1!J37="",0,Sheet1!J37)</f>
        <v>0</v>
      </c>
      <c r="H29" s="56">
        <f>IF(Sheet1!K37="",0,Sheet1!K37)</f>
        <v>0</v>
      </c>
      <c r="I29" s="78"/>
    </row>
    <row r="30" spans="2:20" ht="12.75" x14ac:dyDescent="0.2">
      <c r="B30" s="50" t="s">
        <v>200</v>
      </c>
      <c r="C30" s="56">
        <f>IF(Table!J38="",0,Table!J38)</f>
        <v>1140026119.9000001</v>
      </c>
      <c r="D30" s="56">
        <f>IF(Table!K38="",0,Table!K38)</f>
        <v>296226142.85000002</v>
      </c>
      <c r="E30" s="56"/>
      <c r="F30" s="49" t="s">
        <v>109</v>
      </c>
      <c r="G30" s="56">
        <f>IF(Sheet1!J38="",0,Sheet1!J38)</f>
        <v>0</v>
      </c>
      <c r="H30" s="56">
        <f>IF(Sheet1!K38="",0,Sheet1!K38)</f>
        <v>0</v>
      </c>
      <c r="I30" s="78"/>
    </row>
    <row r="31" spans="2:20" ht="12.75" x14ac:dyDescent="0.2">
      <c r="B31" s="50" t="s">
        <v>201</v>
      </c>
      <c r="C31" s="56">
        <f>IF(Table!J39="",0,Table!J39)</f>
        <v>0</v>
      </c>
      <c r="D31" s="56">
        <f>IF(Table!K39="",0,Table!K39)</f>
        <v>0</v>
      </c>
      <c r="E31" s="56"/>
      <c r="F31" s="49" t="s">
        <v>110</v>
      </c>
      <c r="G31" s="56">
        <f>IF(Sheet1!J39="",0,Sheet1!J39)</f>
        <v>0</v>
      </c>
      <c r="H31" s="56">
        <f>IF(Sheet1!K39="",0,Sheet1!K39)</f>
        <v>0</v>
      </c>
      <c r="I31" s="78"/>
    </row>
    <row r="32" spans="2:20" ht="12.75" x14ac:dyDescent="0.2">
      <c r="B32" s="68" t="s">
        <v>202</v>
      </c>
      <c r="C32" s="72">
        <f>SUM(C33:C37)</f>
        <v>0</v>
      </c>
      <c r="D32" s="72">
        <f>SUM(D33:D37)</f>
        <v>0</v>
      </c>
      <c r="E32" s="56"/>
      <c r="F32" s="67" t="s">
        <v>203</v>
      </c>
      <c r="G32" s="72">
        <f>IF(Sheet1!J40="",0,Sheet1!J40)</f>
        <v>249645863.41</v>
      </c>
      <c r="H32" s="72">
        <f>IF(Sheet1!K40="",0,Sheet1!K40)</f>
        <v>224453608.03</v>
      </c>
      <c r="I32" s="78"/>
    </row>
    <row r="33" spans="2:9" ht="12.75" x14ac:dyDescent="0.2">
      <c r="B33" s="50" t="s">
        <v>60</v>
      </c>
      <c r="C33" s="56">
        <f>IF(Table!J41="",0,Table!J41)</f>
        <v>0</v>
      </c>
      <c r="D33" s="56">
        <f>IF(Table!K41="",0,Table!K41)</f>
        <v>0</v>
      </c>
      <c r="E33" s="56"/>
      <c r="F33" s="49" t="s">
        <v>112</v>
      </c>
      <c r="G33" s="56">
        <f>IF(Sheet1!J41="",0,Sheet1!J41)</f>
        <v>15556460.08</v>
      </c>
      <c r="H33" s="56">
        <f>IF(Sheet1!K41="",0,Sheet1!K41)</f>
        <v>15081524.58</v>
      </c>
      <c r="I33" s="78"/>
    </row>
    <row r="34" spans="2:9" ht="12.75" x14ac:dyDescent="0.2">
      <c r="B34" s="50" t="s">
        <v>61</v>
      </c>
      <c r="C34" s="56">
        <f>IF(Table!J42="",0,Table!J42)</f>
        <v>0</v>
      </c>
      <c r="D34" s="56">
        <f>IF(Table!K42="",0,Table!K42)</f>
        <v>0</v>
      </c>
      <c r="E34" s="56"/>
      <c r="F34" s="49" t="s">
        <v>113</v>
      </c>
      <c r="G34" s="56">
        <f>IF(Sheet1!J42="",0,Sheet1!J42)</f>
        <v>234089403.33000001</v>
      </c>
      <c r="H34" s="56">
        <f>IF(Sheet1!K42="",0,Sheet1!K42)</f>
        <v>209372083.44999999</v>
      </c>
      <c r="I34" s="78"/>
    </row>
    <row r="35" spans="2:9" ht="12.75" x14ac:dyDescent="0.2">
      <c r="B35" s="50" t="s">
        <v>62</v>
      </c>
      <c r="C35" s="56">
        <f>IF(Table!J43="",0,Table!J43)</f>
        <v>0</v>
      </c>
      <c r="D35" s="56">
        <f>IF(Table!K43="",0,Table!K43)</f>
        <v>0</v>
      </c>
      <c r="E35" s="56"/>
      <c r="F35" s="49" t="s">
        <v>114</v>
      </c>
      <c r="G35" s="56">
        <f>IF(Sheet1!J43="",0,Sheet1!J43)</f>
        <v>0</v>
      </c>
      <c r="H35" s="56">
        <f>IF(Sheet1!K43="",0,Sheet1!K43)</f>
        <v>0</v>
      </c>
      <c r="I35" s="78"/>
    </row>
    <row r="36" spans="2:9" ht="12.75" x14ac:dyDescent="0.2">
      <c r="B36" s="50" t="s">
        <v>204</v>
      </c>
      <c r="C36" s="56">
        <f>IF(Table!J44="",0,Table!J44)</f>
        <v>0</v>
      </c>
      <c r="D36" s="56">
        <f>IF(Table!K44="",0,Table!K44)</f>
        <v>0</v>
      </c>
      <c r="E36" s="56"/>
      <c r="F36" s="49" t="s">
        <v>205</v>
      </c>
      <c r="G36" s="56">
        <f>IF(Sheet1!J44="",0,Sheet1!J44)</f>
        <v>0</v>
      </c>
      <c r="H36" s="56">
        <f>IF(Sheet1!K44="",0,Sheet1!K44)</f>
        <v>0</v>
      </c>
      <c r="I36" s="78"/>
    </row>
    <row r="37" spans="2:9" ht="12.75" x14ac:dyDescent="0.2">
      <c r="B37" s="50" t="s">
        <v>64</v>
      </c>
      <c r="C37" s="56">
        <f>IF(Table!J45="",0,Table!J45)</f>
        <v>0</v>
      </c>
      <c r="D37" s="56">
        <f>IF(Table!K45="",0,Table!K45)</f>
        <v>0</v>
      </c>
      <c r="E37" s="56"/>
      <c r="F37" s="49" t="s">
        <v>206</v>
      </c>
      <c r="G37" s="56">
        <f>IF(Sheet1!J45="",0,Sheet1!J45)</f>
        <v>0</v>
      </c>
      <c r="H37" s="56">
        <f>IF(Sheet1!K45="",0,Sheet1!K45)</f>
        <v>0</v>
      </c>
      <c r="I37" s="78"/>
    </row>
    <row r="38" spans="2:9" ht="12.75" x14ac:dyDescent="0.2">
      <c r="B38" s="68" t="s">
        <v>207</v>
      </c>
      <c r="C38" s="72">
        <f>IF(Table!J46="",0,Table!J46)</f>
        <v>486820.21</v>
      </c>
      <c r="D38" s="72">
        <f>IF(Table!K46="",0,Table!K46)</f>
        <v>486820.21</v>
      </c>
      <c r="E38" s="56"/>
      <c r="F38" s="49" t="s">
        <v>117</v>
      </c>
      <c r="G38" s="56">
        <f>IF(Sheet1!J46="",0,Sheet1!J46)</f>
        <v>0</v>
      </c>
      <c r="H38" s="56">
        <f>IF(Sheet1!K46="",0,Sheet1!K46)</f>
        <v>0</v>
      </c>
      <c r="I38" s="78"/>
    </row>
    <row r="39" spans="2:9" ht="12.75" x14ac:dyDescent="0.2">
      <c r="B39" s="68" t="s">
        <v>208</v>
      </c>
      <c r="C39" s="72">
        <f>SUM(C40:C41)</f>
        <v>0</v>
      </c>
      <c r="D39" s="72">
        <f>SUM(D40:D41)</f>
        <v>0</v>
      </c>
      <c r="E39" s="56"/>
      <c r="F39" s="67" t="s">
        <v>209</v>
      </c>
      <c r="G39" s="72">
        <f>IF(Sheet1!J47="",0,Sheet1!J47)</f>
        <v>0</v>
      </c>
      <c r="H39" s="72">
        <f>IF(Sheet1!K47="",0,Sheet1!K47)</f>
        <v>0</v>
      </c>
      <c r="I39" s="78"/>
    </row>
    <row r="40" spans="2:9" ht="12.75" x14ac:dyDescent="0.2">
      <c r="B40" s="50" t="s">
        <v>210</v>
      </c>
      <c r="C40" s="56">
        <f>IF(Table!J48="",0,Table!J48)</f>
        <v>0</v>
      </c>
      <c r="D40" s="56">
        <f>IF(Table!K48="",0,Table!K48)</f>
        <v>0</v>
      </c>
      <c r="E40" s="56"/>
      <c r="F40" s="49" t="s">
        <v>119</v>
      </c>
      <c r="G40" s="56">
        <f>IF(Sheet1!J48="",0,Sheet1!J48)</f>
        <v>0</v>
      </c>
      <c r="H40" s="56">
        <f>IF(Sheet1!K48="",0,Sheet1!K48)</f>
        <v>0</v>
      </c>
      <c r="I40" s="78"/>
    </row>
    <row r="41" spans="2:9" ht="12.75" x14ac:dyDescent="0.2">
      <c r="B41" s="50" t="s">
        <v>68</v>
      </c>
      <c r="C41" s="56">
        <f>IF(Table!J49="",0,Table!J49)</f>
        <v>0</v>
      </c>
      <c r="D41" s="56">
        <f>IF(Table!K49="",0,Table!K49)</f>
        <v>0</v>
      </c>
      <c r="E41" s="56"/>
      <c r="F41" s="49" t="s">
        <v>120</v>
      </c>
      <c r="G41" s="56">
        <f>IF(Sheet1!J49="",0,Sheet1!J49)</f>
        <v>0</v>
      </c>
      <c r="H41" s="56">
        <f>IF(Sheet1!K49="",0,Sheet1!K49)</f>
        <v>0</v>
      </c>
      <c r="I41" s="78"/>
    </row>
    <row r="42" spans="2:9" ht="12.75" x14ac:dyDescent="0.2">
      <c r="B42" s="68" t="s">
        <v>211</v>
      </c>
      <c r="C42" s="72">
        <f>SUM(C43:C46)</f>
        <v>0</v>
      </c>
      <c r="D42" s="72">
        <f>SUM(D43:D46)</f>
        <v>0</v>
      </c>
      <c r="E42" s="56"/>
      <c r="F42" s="49" t="s">
        <v>121</v>
      </c>
      <c r="G42" s="56">
        <f>IF(Sheet1!J50="",0,Sheet1!J50)</f>
        <v>0</v>
      </c>
      <c r="H42" s="56">
        <f>IF(Sheet1!K50="",0,Sheet1!K50)</f>
        <v>0</v>
      </c>
      <c r="I42" s="78"/>
    </row>
    <row r="43" spans="2:9" ht="12.75" x14ac:dyDescent="0.2">
      <c r="B43" s="50" t="s">
        <v>70</v>
      </c>
      <c r="C43" s="56">
        <f>IF(Table!J51="",0,Table!J51)</f>
        <v>0</v>
      </c>
      <c r="D43" s="56">
        <f>IF(Table!K51="",0,Table!K51)</f>
        <v>0</v>
      </c>
      <c r="E43" s="56"/>
      <c r="F43" s="67" t="s">
        <v>212</v>
      </c>
      <c r="G43" s="72">
        <f>IF(Sheet1!J51="",0,Sheet1!J51)</f>
        <v>2185292473.0999999</v>
      </c>
      <c r="H43" s="72">
        <f>IF(Sheet1!K51="",0,Sheet1!K51)</f>
        <v>2297840668.1900001</v>
      </c>
      <c r="I43" s="78"/>
    </row>
    <row r="44" spans="2:9" ht="12.75" x14ac:dyDescent="0.2">
      <c r="B44" s="50" t="s">
        <v>71</v>
      </c>
      <c r="C44" s="56">
        <f>IF(Table!J52="",0,Table!J52)</f>
        <v>0</v>
      </c>
      <c r="D44" s="56">
        <f>IF(Table!K52="",0,Table!K52)</f>
        <v>0</v>
      </c>
      <c r="E44" s="56"/>
      <c r="F44" s="49" t="s">
        <v>123</v>
      </c>
      <c r="G44" s="56">
        <f>IF(Sheet1!J52="",0,Sheet1!J52)</f>
        <v>4870206.49</v>
      </c>
      <c r="H44" s="56">
        <f>IF(Sheet1!K52="",0,Sheet1!K52)</f>
        <v>4618608.92</v>
      </c>
      <c r="I44" s="78"/>
    </row>
    <row r="45" spans="2:9" ht="12.75" x14ac:dyDescent="0.2">
      <c r="B45" s="50" t="s">
        <v>213</v>
      </c>
      <c r="C45" s="56">
        <f>IF(Table!J53="",0,Table!J53)</f>
        <v>0</v>
      </c>
      <c r="D45" s="56">
        <f>IF(Table!K53="",0,Table!K53)</f>
        <v>0</v>
      </c>
      <c r="E45" s="56"/>
      <c r="F45" s="49" t="s">
        <v>124</v>
      </c>
      <c r="G45" s="56">
        <f>IF(Sheet1!J53="",0,Sheet1!J53)</f>
        <v>1431888184.04</v>
      </c>
      <c r="H45" s="56">
        <f>IF(Sheet1!K53="",0,Sheet1!K53)</f>
        <v>1605153343.5</v>
      </c>
      <c r="I45" s="78"/>
    </row>
    <row r="46" spans="2:9" ht="12.75" x14ac:dyDescent="0.2">
      <c r="B46" s="50" t="s">
        <v>73</v>
      </c>
      <c r="C46" s="56">
        <f>IF(Table!J54="",0,Table!J54)</f>
        <v>0</v>
      </c>
      <c r="D46" s="56">
        <f>IF(Table!K54="",0,Table!K54)</f>
        <v>0</v>
      </c>
      <c r="E46" s="56"/>
      <c r="F46" s="49" t="s">
        <v>125</v>
      </c>
      <c r="G46" s="56">
        <f>IF(Sheet1!J54="",0,Sheet1!J54)</f>
        <v>748534082.57000005</v>
      </c>
      <c r="H46" s="56">
        <f>IF(Sheet1!K54="",0,Sheet1!K54)</f>
        <v>688068715.76999998</v>
      </c>
      <c r="I46" s="78"/>
    </row>
    <row r="47" spans="2:9" ht="12.75" x14ac:dyDescent="0.2">
      <c r="B47" s="50"/>
      <c r="C47" s="56"/>
      <c r="D47" s="56"/>
      <c r="E47" s="56"/>
      <c r="F47" s="49"/>
      <c r="G47" s="56"/>
      <c r="H47" s="56"/>
      <c r="I47" s="78"/>
    </row>
    <row r="48" spans="2:9" ht="12.75" x14ac:dyDescent="0.2">
      <c r="B48" s="68" t="s">
        <v>214</v>
      </c>
      <c r="C48" s="72">
        <f>SUM(C10+C18+C26+C32+C38+C39+C42)</f>
        <v>9449336885.6699982</v>
      </c>
      <c r="D48" s="72">
        <f>SUM(D10+D18+D26+D32+D38+D39+D42)</f>
        <v>5778465253.7600002</v>
      </c>
      <c r="E48" s="56"/>
      <c r="F48" s="67" t="s">
        <v>215</v>
      </c>
      <c r="G48" s="72">
        <f>SUM(G10+G20+G24+G27+G28+G32+G39+G43)</f>
        <v>6823717207.2299995</v>
      </c>
      <c r="H48" s="72">
        <f>SUM(H10+H20+H24+H27+H28+H32+H39+H43)</f>
        <v>8351223568.0699997</v>
      </c>
      <c r="I48" s="78"/>
    </row>
    <row r="49" spans="2:9" ht="12.75" x14ac:dyDescent="0.2">
      <c r="B49" s="50"/>
      <c r="C49" s="56"/>
      <c r="D49" s="56"/>
      <c r="E49" s="56"/>
      <c r="F49" s="49"/>
      <c r="G49" s="56"/>
      <c r="H49" s="56"/>
      <c r="I49" s="78"/>
    </row>
    <row r="50" spans="2:9" ht="12.75" x14ac:dyDescent="0.2">
      <c r="B50" s="68" t="s">
        <v>216</v>
      </c>
      <c r="C50" s="56"/>
      <c r="D50" s="56"/>
      <c r="E50" s="56"/>
      <c r="F50" s="67" t="s">
        <v>217</v>
      </c>
      <c r="G50" s="56"/>
      <c r="H50" s="56"/>
      <c r="I50" s="78"/>
    </row>
    <row r="51" spans="2:9" ht="12.75" x14ac:dyDescent="0.2">
      <c r="B51" s="50" t="s">
        <v>218</v>
      </c>
      <c r="C51" s="56">
        <f>IF(Table!J57="",0,Table!J57)</f>
        <v>28451543197.34</v>
      </c>
      <c r="D51" s="56">
        <f>IF(Table!K57="",0,Table!K57)</f>
        <v>28445186349.77</v>
      </c>
      <c r="E51" s="56"/>
      <c r="F51" s="49" t="s">
        <v>219</v>
      </c>
      <c r="G51" s="56">
        <f>IF(Sheet1!J57="",0,Sheet1!J57)</f>
        <v>0</v>
      </c>
      <c r="H51" s="56">
        <f>IF(Sheet1!K57="",0,Sheet1!K57)</f>
        <v>0</v>
      </c>
      <c r="I51" s="78"/>
    </row>
    <row r="52" spans="2:9" ht="12.75" x14ac:dyDescent="0.2">
      <c r="B52" s="50" t="s">
        <v>220</v>
      </c>
      <c r="C52" s="56">
        <f>IF(Table!J58="",0,Table!J58)</f>
        <v>180010314.5</v>
      </c>
      <c r="D52" s="56">
        <f>IF(Table!K58="",0,Table!K58)</f>
        <v>180010314.5</v>
      </c>
      <c r="E52" s="56"/>
      <c r="F52" s="49" t="s">
        <v>221</v>
      </c>
      <c r="G52" s="56">
        <f>IF(Sheet1!J58="",0,Sheet1!J58)</f>
        <v>0</v>
      </c>
      <c r="H52" s="56">
        <f>IF(Sheet1!K58="",0,Sheet1!K58)</f>
        <v>0</v>
      </c>
      <c r="I52" s="78"/>
    </row>
    <row r="53" spans="2:9" ht="12.75" x14ac:dyDescent="0.2">
      <c r="B53" s="50" t="s">
        <v>222</v>
      </c>
      <c r="C53" s="56">
        <f>IF(Table!J59="",0,Table!J59)</f>
        <v>57756685440.120003</v>
      </c>
      <c r="D53" s="56">
        <f>IF(Table!K59="",0,Table!K59)</f>
        <v>51853271638.519997</v>
      </c>
      <c r="E53" s="56"/>
      <c r="F53" s="49" t="s">
        <v>223</v>
      </c>
      <c r="G53" s="56">
        <f>IF(Sheet1!J59="",0,Sheet1!J59)</f>
        <v>20166579749.68</v>
      </c>
      <c r="H53" s="56">
        <f>IF(Sheet1!K59="",0,Sheet1!K59)</f>
        <v>19167313156.52</v>
      </c>
      <c r="I53" s="78"/>
    </row>
    <row r="54" spans="2:9" ht="12.75" x14ac:dyDescent="0.2">
      <c r="B54" s="50" t="s">
        <v>224</v>
      </c>
      <c r="C54" s="56">
        <f>IF(Table!J60="",0,Table!J60)</f>
        <v>4884194018.2200003</v>
      </c>
      <c r="D54" s="56">
        <f>IF(Table!K60="",0,Table!K60)</f>
        <v>4859071678.5</v>
      </c>
      <c r="E54" s="56"/>
      <c r="F54" s="49" t="s">
        <v>225</v>
      </c>
      <c r="G54" s="56">
        <f>IF(Sheet1!J60="",0,Sheet1!J60)</f>
        <v>0</v>
      </c>
      <c r="H54" s="56">
        <f>IF(Sheet1!K60="",0,Sheet1!K60)</f>
        <v>0</v>
      </c>
      <c r="I54" s="78"/>
    </row>
    <row r="55" spans="2:9" ht="12.75" x14ac:dyDescent="0.2">
      <c r="B55" s="50" t="s">
        <v>226</v>
      </c>
      <c r="C55" s="56">
        <f>IF(Table!J61="",0,Table!J61)</f>
        <v>185809749.03999999</v>
      </c>
      <c r="D55" s="56">
        <f>IF(Table!K61="",0,Table!K61)</f>
        <v>184795750.15000001</v>
      </c>
      <c r="E55" s="56"/>
      <c r="F55" s="49" t="s">
        <v>227</v>
      </c>
      <c r="G55" s="56">
        <f>IF(Sheet1!J61="",0,Sheet1!J61)</f>
        <v>0</v>
      </c>
      <c r="H55" s="56">
        <f>IF(Sheet1!K61="",0,Sheet1!K61)</f>
        <v>0</v>
      </c>
      <c r="I55" s="78"/>
    </row>
    <row r="56" spans="2:9" ht="12.75" x14ac:dyDescent="0.2">
      <c r="B56" s="50" t="s">
        <v>228</v>
      </c>
      <c r="C56" s="56">
        <f>IF(Table!J62="",0,Table!J62)</f>
        <v>-2020960846.6600001</v>
      </c>
      <c r="D56" s="56">
        <f>IF(Table!K62="",0,Table!K62)</f>
        <v>-1788688826.5999999</v>
      </c>
      <c r="E56" s="56"/>
      <c r="F56" s="49" t="s">
        <v>229</v>
      </c>
      <c r="G56" s="56">
        <f>IF(Sheet1!J62="",0,Sheet1!J62)</f>
        <v>0</v>
      </c>
      <c r="H56" s="56">
        <f>IF(Sheet1!K62="",0,Sheet1!K62)</f>
        <v>0</v>
      </c>
      <c r="I56" s="78"/>
    </row>
    <row r="57" spans="2:9" ht="12.75" x14ac:dyDescent="0.2">
      <c r="B57" s="50" t="s">
        <v>230</v>
      </c>
      <c r="C57" s="56">
        <f>IF(Table!J63="",0,Table!J63)</f>
        <v>32457644.670000002</v>
      </c>
      <c r="D57" s="56">
        <f>IF(Table!K63="",0,Table!K63)</f>
        <v>32457644.670000002</v>
      </c>
      <c r="E57" s="56"/>
      <c r="F57" s="49"/>
      <c r="G57" s="56"/>
      <c r="H57" s="56"/>
      <c r="I57" s="78"/>
    </row>
    <row r="58" spans="2:9" ht="12.75" x14ac:dyDescent="0.2">
      <c r="B58" s="50" t="s">
        <v>231</v>
      </c>
      <c r="C58" s="56">
        <f>IF(Table!J64="",0,Table!J64)</f>
        <v>0</v>
      </c>
      <c r="D58" s="56">
        <f>IF(Table!K64="",0,Table!K64)</f>
        <v>0</v>
      </c>
      <c r="E58" s="56"/>
      <c r="F58" s="67" t="s">
        <v>232</v>
      </c>
      <c r="G58" s="72">
        <f>SUM(G51:G56)</f>
        <v>20166579749.68</v>
      </c>
      <c r="H58" s="72">
        <f>SUM(H51:H56)</f>
        <v>19167313156.52</v>
      </c>
      <c r="I58" s="78"/>
    </row>
    <row r="59" spans="2:9" ht="12.75" x14ac:dyDescent="0.2">
      <c r="B59" s="50" t="s">
        <v>233</v>
      </c>
      <c r="C59" s="56">
        <f>IF(Table!J65="",0,Table!J65)</f>
        <v>0</v>
      </c>
      <c r="D59" s="56">
        <f>IF(Table!K65="",0,Table!K65)</f>
        <v>0</v>
      </c>
      <c r="E59" s="56"/>
      <c r="F59" s="56"/>
      <c r="G59" s="56"/>
      <c r="H59" s="56"/>
      <c r="I59" s="78"/>
    </row>
    <row r="60" spans="2:9" ht="12.75" x14ac:dyDescent="0.2">
      <c r="B60" s="50"/>
      <c r="C60" s="56"/>
      <c r="D60" s="56"/>
      <c r="E60" s="56"/>
      <c r="F60" s="67" t="s">
        <v>234</v>
      </c>
      <c r="G60" s="72">
        <f>SUM(G48+G58)</f>
        <v>26990296956.91</v>
      </c>
      <c r="H60" s="72">
        <f>SUM(H48+H58)</f>
        <v>27518536724.59</v>
      </c>
      <c r="I60" s="78"/>
    </row>
    <row r="61" spans="2:9" ht="12.75" x14ac:dyDescent="0.2">
      <c r="B61" s="68" t="s">
        <v>235</v>
      </c>
      <c r="C61" s="72">
        <f>SUM(C51:C59)</f>
        <v>89469739517.229996</v>
      </c>
      <c r="D61" s="72">
        <f>SUM(D51:D59)</f>
        <v>83766104549.509979</v>
      </c>
      <c r="E61" s="56"/>
      <c r="F61" s="49"/>
      <c r="G61" s="56"/>
      <c r="H61" s="49"/>
      <c r="I61" s="78"/>
    </row>
    <row r="62" spans="2:9" ht="12.75" x14ac:dyDescent="0.2">
      <c r="B62" s="50"/>
      <c r="C62" s="56"/>
      <c r="D62" s="56"/>
      <c r="E62" s="56"/>
      <c r="F62" s="67" t="s">
        <v>236</v>
      </c>
      <c r="G62" s="56"/>
      <c r="H62" s="49"/>
      <c r="I62" s="78"/>
    </row>
    <row r="63" spans="2:9" ht="12.75" x14ac:dyDescent="0.2">
      <c r="B63" s="68" t="s">
        <v>237</v>
      </c>
      <c r="C63" s="72">
        <f>SUM(C61+C48)</f>
        <v>98919076402.899994</v>
      </c>
      <c r="D63" s="72">
        <f>SUM(D61+D48)</f>
        <v>89544569803.269974</v>
      </c>
      <c r="E63" s="56"/>
      <c r="F63" s="49"/>
      <c r="G63" s="56"/>
      <c r="H63" s="49"/>
      <c r="I63" s="78"/>
    </row>
    <row r="64" spans="2:9" ht="12.75" x14ac:dyDescent="0.2">
      <c r="B64" s="50"/>
      <c r="C64" s="69"/>
      <c r="D64" s="49"/>
      <c r="E64" s="49"/>
      <c r="F64" s="67" t="s">
        <v>238</v>
      </c>
      <c r="G64" s="72">
        <f>SUM(G65:G67)</f>
        <v>37802796956.679993</v>
      </c>
      <c r="H64" s="72">
        <f>SUM(H65:H67)</f>
        <v>37802796956.679993</v>
      </c>
      <c r="I64" s="78"/>
    </row>
    <row r="65" spans="2:9" ht="12.75" x14ac:dyDescent="0.2">
      <c r="B65" s="50"/>
      <c r="C65" s="49"/>
      <c r="D65" s="49"/>
      <c r="E65" s="49"/>
      <c r="F65" s="49" t="s">
        <v>239</v>
      </c>
      <c r="G65" s="56">
        <f>IF(Sheet1!J67="",0,Sheet1!J67)</f>
        <v>37751545886.699997</v>
      </c>
      <c r="H65" s="56">
        <f>IF(Sheet1!K67="",0,Sheet1!K67)</f>
        <v>37751545886.699997</v>
      </c>
      <c r="I65" s="78"/>
    </row>
    <row r="66" spans="2:9" ht="12.75" x14ac:dyDescent="0.2">
      <c r="B66" s="50"/>
      <c r="C66" s="49"/>
      <c r="D66" s="49"/>
      <c r="E66" s="49"/>
      <c r="F66" s="49" t="s">
        <v>240</v>
      </c>
      <c r="G66" s="56">
        <f>IF(Sheet1!J68="",0,Sheet1!J68)</f>
        <v>42079552.020000003</v>
      </c>
      <c r="H66" s="56">
        <f>IF(Sheet1!K68="",0,Sheet1!K68)</f>
        <v>42079552.020000003</v>
      </c>
      <c r="I66" s="78"/>
    </row>
    <row r="67" spans="2:9" ht="12.75" x14ac:dyDescent="0.2">
      <c r="B67" s="50"/>
      <c r="C67" s="49"/>
      <c r="D67" s="49"/>
      <c r="E67" s="49"/>
      <c r="F67" s="49" t="s">
        <v>241</v>
      </c>
      <c r="G67" s="56">
        <f>IF(Sheet1!J69="",0,Sheet1!J69)</f>
        <v>9171517.9600000009</v>
      </c>
      <c r="H67" s="56">
        <f>IF(Sheet1!K69="",0,Sheet1!K69)</f>
        <v>9171517.9600000009</v>
      </c>
      <c r="I67" s="78"/>
    </row>
    <row r="68" spans="2:9" ht="12.75" x14ac:dyDescent="0.2">
      <c r="B68" s="50"/>
      <c r="C68" s="49"/>
      <c r="D68" s="49"/>
      <c r="E68" s="49"/>
      <c r="F68" s="49"/>
      <c r="G68" s="56"/>
      <c r="H68" s="56"/>
      <c r="I68" s="78"/>
    </row>
    <row r="69" spans="2:9" ht="12.75" x14ac:dyDescent="0.2">
      <c r="B69" s="50"/>
      <c r="C69" s="49"/>
      <c r="D69" s="49"/>
      <c r="E69" s="49"/>
      <c r="F69" s="67" t="s">
        <v>242</v>
      </c>
      <c r="G69" s="72">
        <f>SUM(G70:G74)</f>
        <v>34125982489.309998</v>
      </c>
      <c r="H69" s="72">
        <f>SUM(H70:H74)</f>
        <v>24223236122</v>
      </c>
      <c r="I69" s="78"/>
    </row>
    <row r="70" spans="2:9" ht="12.75" x14ac:dyDescent="0.2">
      <c r="B70" s="50"/>
      <c r="C70" s="49"/>
      <c r="D70" s="49"/>
      <c r="E70" s="49"/>
      <c r="F70" s="49" t="s">
        <v>243</v>
      </c>
      <c r="G70" s="56">
        <f>IF(Sheet1!J71="",0,Sheet1!J71)</f>
        <v>4981124443.6800003</v>
      </c>
      <c r="H70" s="56">
        <f>IF(Sheet1!K71="",0,Sheet1!K71)</f>
        <v>3166477308.9200001</v>
      </c>
      <c r="I70" s="78"/>
    </row>
    <row r="71" spans="2:9" ht="12.75" x14ac:dyDescent="0.2">
      <c r="B71" s="50"/>
      <c r="C71" s="49"/>
      <c r="D71" s="49"/>
      <c r="E71" s="49"/>
      <c r="F71" s="49" t="s">
        <v>244</v>
      </c>
      <c r="G71" s="56">
        <f>IF(Sheet1!J72="",0,Sheet1!J72)</f>
        <v>18927630377.639999</v>
      </c>
      <c r="H71" s="56">
        <f>IF(Sheet1!K72="",0,Sheet1!K72)</f>
        <v>15765567599.719999</v>
      </c>
      <c r="I71" s="78"/>
    </row>
    <row r="72" spans="2:9" ht="12.75" x14ac:dyDescent="0.2">
      <c r="B72" s="50"/>
      <c r="C72" s="49"/>
      <c r="D72" s="49"/>
      <c r="E72" s="49"/>
      <c r="F72" s="49" t="s">
        <v>245</v>
      </c>
      <c r="G72" s="56">
        <f>IF(Sheet1!J73="",0,Sheet1!J73)</f>
        <v>31157773752.599998</v>
      </c>
      <c r="H72" s="56">
        <f>IF(Sheet1!K73="",0,Sheet1!K73)</f>
        <v>26367937776.279999</v>
      </c>
      <c r="I72" s="78"/>
    </row>
    <row r="73" spans="2:9" ht="12.75" x14ac:dyDescent="0.2">
      <c r="B73" s="50"/>
      <c r="C73" s="49"/>
      <c r="D73" s="49"/>
      <c r="E73" s="49"/>
      <c r="F73" s="49" t="s">
        <v>246</v>
      </c>
      <c r="G73" s="56">
        <f>IF(Sheet1!J74="",0,Sheet1!J74)</f>
        <v>0</v>
      </c>
      <c r="H73" s="56">
        <f>IF(Sheet1!K74="",0,Sheet1!K74)</f>
        <v>0</v>
      </c>
      <c r="I73" s="78"/>
    </row>
    <row r="74" spans="2:9" ht="12.75" x14ac:dyDescent="0.2">
      <c r="B74" s="50"/>
      <c r="C74" s="49"/>
      <c r="D74" s="49"/>
      <c r="E74" s="49"/>
      <c r="F74" s="49" t="s">
        <v>247</v>
      </c>
      <c r="G74" s="56">
        <f>IF(Sheet1!J75="",0,Sheet1!J75)</f>
        <v>-20940546084.610001</v>
      </c>
      <c r="H74" s="56">
        <f>IF(Sheet1!K75="",0,Sheet1!K75)</f>
        <v>-21076746562.919998</v>
      </c>
      <c r="I74" s="78"/>
    </row>
    <row r="75" spans="2:9" ht="12.75" x14ac:dyDescent="0.2">
      <c r="B75" s="50"/>
      <c r="C75" s="49"/>
      <c r="D75" s="49"/>
      <c r="E75" s="49"/>
      <c r="F75" s="49"/>
      <c r="G75" s="56"/>
      <c r="H75" s="56"/>
      <c r="I75" s="78"/>
    </row>
    <row r="76" spans="2:9" ht="12.75" x14ac:dyDescent="0.2">
      <c r="B76" s="50"/>
      <c r="C76" s="49"/>
      <c r="D76" s="49"/>
      <c r="E76" s="49"/>
      <c r="F76" s="70" t="s">
        <v>248</v>
      </c>
      <c r="G76" s="72">
        <f>SUM(G77:G78)</f>
        <v>0</v>
      </c>
      <c r="H76" s="72">
        <f>SUM(H77:H78)</f>
        <v>0</v>
      </c>
      <c r="I76" s="78"/>
    </row>
    <row r="77" spans="2:9" ht="12.75" x14ac:dyDescent="0.2">
      <c r="B77" s="50"/>
      <c r="C77" s="49"/>
      <c r="D77" s="49"/>
      <c r="E77" s="49"/>
      <c r="F77" s="49" t="s">
        <v>249</v>
      </c>
      <c r="G77" s="56">
        <f>IF(Sheet1!J77="",0,Sheet1!J78)</f>
        <v>0</v>
      </c>
      <c r="H77" s="56">
        <f>IF(Sheet1!K77="",0,Sheet1!K78)</f>
        <v>0</v>
      </c>
      <c r="I77" s="78"/>
    </row>
    <row r="78" spans="2:9" ht="12.75" x14ac:dyDescent="0.2">
      <c r="B78" s="50"/>
      <c r="C78" s="49"/>
      <c r="D78" s="49"/>
      <c r="E78" s="49"/>
      <c r="F78" s="49" t="s">
        <v>250</v>
      </c>
      <c r="G78" s="56">
        <f>IF(Sheet1!J78="",0,Sheet1!J79)</f>
        <v>0</v>
      </c>
      <c r="H78" s="56">
        <f>IF(Sheet1!K78="",0,Sheet1!K79)</f>
        <v>0</v>
      </c>
      <c r="I78" s="78"/>
    </row>
    <row r="79" spans="2:9" ht="12.75" x14ac:dyDescent="0.2">
      <c r="B79" s="50"/>
      <c r="C79" s="49"/>
      <c r="D79" s="49"/>
      <c r="E79" s="49"/>
      <c r="F79" s="49"/>
      <c r="G79" s="56"/>
      <c r="H79" s="49"/>
      <c r="I79" s="78"/>
    </row>
    <row r="80" spans="2:9" ht="12.75" x14ac:dyDescent="0.2">
      <c r="B80" s="50"/>
      <c r="C80" s="49"/>
      <c r="D80" s="49"/>
      <c r="E80" s="49"/>
      <c r="F80" s="67" t="s">
        <v>251</v>
      </c>
      <c r="G80" s="72">
        <f>SUM(G76+G69+G64)</f>
        <v>71928779445.98999</v>
      </c>
      <c r="H80" s="72">
        <f>SUM(H76+H69+H64)</f>
        <v>62026033078.679993</v>
      </c>
      <c r="I80" s="78"/>
    </row>
    <row r="81" spans="2:9" ht="12.75" x14ac:dyDescent="0.2">
      <c r="B81" s="50"/>
      <c r="C81" s="49"/>
      <c r="D81" s="49"/>
      <c r="E81" s="49"/>
      <c r="F81" s="49"/>
      <c r="G81" s="56"/>
      <c r="H81" s="49"/>
      <c r="I81" s="78"/>
    </row>
    <row r="82" spans="2:9" ht="12.75" x14ac:dyDescent="0.2">
      <c r="B82" s="50"/>
      <c r="C82" s="49"/>
      <c r="D82" s="49"/>
      <c r="E82" s="49"/>
      <c r="F82" s="67" t="s">
        <v>252</v>
      </c>
      <c r="G82" s="72">
        <f>G60+G80</f>
        <v>98919076402.899994</v>
      </c>
      <c r="H82" s="72">
        <f>H60+H80</f>
        <v>89544569803.269989</v>
      </c>
      <c r="I82" s="78"/>
    </row>
    <row r="83" spans="2:9" ht="13.5" thickBot="1" x14ac:dyDescent="0.25">
      <c r="B83" s="51"/>
      <c r="C83" s="52"/>
      <c r="D83" s="52"/>
      <c r="E83" s="52"/>
      <c r="F83" s="53"/>
      <c r="G83" s="53"/>
      <c r="H83" s="53"/>
      <c r="I83" s="81"/>
    </row>
  </sheetData>
  <mergeCells count="4">
    <mergeCell ref="B3:H3"/>
    <mergeCell ref="B4:H4"/>
    <mergeCell ref="B5:H5"/>
    <mergeCell ref="B6:I6"/>
  </mergeCells>
  <pageMargins left="0.25" right="0.25" top="0.75" bottom="0.75" header="0.3" footer="0.3"/>
  <pageSetup scale="5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C1:L48"/>
  <sheetViews>
    <sheetView showGridLines="0" workbookViewId="0">
      <selection activeCell="A2" sqref="A2"/>
    </sheetView>
  </sheetViews>
  <sheetFormatPr baseColWidth="10" defaultColWidth="9.33203125" defaultRowHeight="11.25" x14ac:dyDescent="0.2"/>
  <cols>
    <col min="1" max="1" width="3.1640625" customWidth="1"/>
    <col min="2" max="2" width="1.33203125" customWidth="1"/>
    <col min="3" max="3" width="19" hidden="1" customWidth="1"/>
    <col min="4" max="4" width="15.33203125" hidden="1" customWidth="1"/>
    <col min="5" max="5" width="8.83203125" hidden="1" customWidth="1"/>
    <col min="6" max="6" width="8.83203125" customWidth="1"/>
    <col min="7" max="11" width="21.83203125" customWidth="1"/>
  </cols>
  <sheetData>
    <row r="1" spans="3:12" ht="24" customHeight="1" x14ac:dyDescent="0.3">
      <c r="H1" s="3" t="s">
        <v>0</v>
      </c>
    </row>
    <row r="2" spans="3:12" s="7" customFormat="1" ht="33.75" customHeight="1" x14ac:dyDescent="0.2">
      <c r="H2" s="15" t="s">
        <v>9</v>
      </c>
      <c r="I2" s="17" t="s">
        <v>10</v>
      </c>
      <c r="K2" s="15" t="s">
        <v>7</v>
      </c>
      <c r="L2" s="17" t="s">
        <v>267</v>
      </c>
    </row>
    <row r="3" spans="3:12" s="6" customFormat="1" ht="18" customHeight="1" x14ac:dyDescent="0.2"/>
    <row r="5" spans="3:12" ht="12.75" hidden="1" x14ac:dyDescent="0.2">
      <c r="G5" s="9" t="s">
        <v>1</v>
      </c>
      <c r="H5" s="4"/>
      <c r="I5" s="4"/>
      <c r="J5" s="4"/>
      <c r="K5" s="5"/>
    </row>
    <row r="6" spans="3:12" hidden="1" x14ac:dyDescent="0.2">
      <c r="G6" s="34" t="s">
        <v>9</v>
      </c>
      <c r="H6" s="35" t="s">
        <v>10</v>
      </c>
      <c r="I6" s="12"/>
      <c r="J6" s="36" t="s">
        <v>18</v>
      </c>
      <c r="K6" s="37" t="s">
        <v>269</v>
      </c>
    </row>
    <row r="7" spans="3:12" hidden="1" x14ac:dyDescent="0.2">
      <c r="G7" s="32" t="s">
        <v>15</v>
      </c>
      <c r="H7" s="33" t="s">
        <v>266</v>
      </c>
      <c r="I7" s="13"/>
      <c r="J7" s="30" t="s">
        <v>11</v>
      </c>
      <c r="K7" s="31" t="s">
        <v>265</v>
      </c>
    </row>
    <row r="8" spans="3:12" hidden="1" x14ac:dyDescent="0.2">
      <c r="G8" s="32" t="s">
        <v>8</v>
      </c>
      <c r="H8" s="33" t="s">
        <v>260</v>
      </c>
      <c r="I8" s="13"/>
      <c r="J8" s="30" t="s">
        <v>29</v>
      </c>
      <c r="K8" s="31" t="s">
        <v>268</v>
      </c>
    </row>
    <row r="9" spans="3:12" hidden="1" x14ac:dyDescent="0.2">
      <c r="G9" s="32" t="s">
        <v>16</v>
      </c>
      <c r="H9" s="33" t="s">
        <v>17</v>
      </c>
      <c r="I9" s="13"/>
      <c r="J9" s="30" t="s">
        <v>28</v>
      </c>
      <c r="K9" s="31" t="s">
        <v>263</v>
      </c>
    </row>
    <row r="10" spans="3:12" hidden="1" x14ac:dyDescent="0.2">
      <c r="G10" s="32" t="s">
        <v>13</v>
      </c>
      <c r="H10" s="33" t="s">
        <v>14</v>
      </c>
      <c r="I10" s="13"/>
      <c r="J10" s="30" t="s">
        <v>7</v>
      </c>
      <c r="K10" s="31" t="s">
        <v>270</v>
      </c>
    </row>
    <row r="11" spans="3:12" hidden="1" x14ac:dyDescent="0.2">
      <c r="G11" s="28" t="s">
        <v>5</v>
      </c>
      <c r="H11" s="29" t="s">
        <v>6</v>
      </c>
      <c r="I11" s="14"/>
      <c r="J11" s="38" t="s">
        <v>7</v>
      </c>
      <c r="K11" s="39" t="s">
        <v>267</v>
      </c>
    </row>
    <row r="14" spans="3:12" ht="12.75" x14ac:dyDescent="0.2">
      <c r="C14" s="16" t="s">
        <v>4</v>
      </c>
      <c r="D14" s="16"/>
      <c r="F14" t="s">
        <v>3</v>
      </c>
    </row>
    <row r="15" spans="3:12" x14ac:dyDescent="0.2">
      <c r="C15" s="25" t="s">
        <v>19</v>
      </c>
      <c r="D15" s="25" t="s">
        <v>20</v>
      </c>
      <c r="F15" t="s">
        <v>3</v>
      </c>
    </row>
    <row r="16" spans="3:12" x14ac:dyDescent="0.2">
      <c r="C16" s="26" t="s">
        <v>21</v>
      </c>
      <c r="D16" s="26" t="s">
        <v>20</v>
      </c>
      <c r="F16" t="s">
        <v>3</v>
      </c>
    </row>
    <row r="17" spans="3:6" x14ac:dyDescent="0.2">
      <c r="C17" s="26" t="s">
        <v>22</v>
      </c>
      <c r="D17" s="26" t="s">
        <v>20</v>
      </c>
      <c r="F17" t="s">
        <v>3</v>
      </c>
    </row>
    <row r="18" spans="3:6" x14ac:dyDescent="0.2">
      <c r="C18" s="26" t="s">
        <v>261</v>
      </c>
      <c r="D18" s="26" t="s">
        <v>20</v>
      </c>
      <c r="F18" t="s">
        <v>3</v>
      </c>
    </row>
    <row r="19" spans="3:6" x14ac:dyDescent="0.2">
      <c r="C19" s="26" t="s">
        <v>23</v>
      </c>
      <c r="D19" s="26" t="s">
        <v>20</v>
      </c>
      <c r="F19" t="s">
        <v>3</v>
      </c>
    </row>
    <row r="20" spans="3:6" x14ac:dyDescent="0.2">
      <c r="C20" s="26" t="s">
        <v>24</v>
      </c>
      <c r="D20" s="26" t="s">
        <v>20</v>
      </c>
      <c r="F20" t="s">
        <v>3</v>
      </c>
    </row>
    <row r="21" spans="3:6" x14ac:dyDescent="0.2">
      <c r="C21" s="26" t="s">
        <v>25</v>
      </c>
      <c r="D21" s="26" t="s">
        <v>20</v>
      </c>
      <c r="F21" t="s">
        <v>3</v>
      </c>
    </row>
    <row r="22" spans="3:6" x14ac:dyDescent="0.2">
      <c r="C22" s="26" t="s">
        <v>16</v>
      </c>
      <c r="D22" s="26" t="s">
        <v>20</v>
      </c>
      <c r="F22" t="s">
        <v>3</v>
      </c>
    </row>
    <row r="23" spans="3:6" x14ac:dyDescent="0.2">
      <c r="C23" s="26" t="s">
        <v>26</v>
      </c>
      <c r="D23" s="26" t="s">
        <v>20</v>
      </c>
      <c r="F23" t="s">
        <v>3</v>
      </c>
    </row>
    <row r="24" spans="3:6" x14ac:dyDescent="0.2">
      <c r="C24" s="27" t="s">
        <v>27</v>
      </c>
      <c r="D24" s="27" t="s">
        <v>20</v>
      </c>
      <c r="F24" t="s">
        <v>3</v>
      </c>
    </row>
    <row r="25" spans="3:6" x14ac:dyDescent="0.2">
      <c r="F25" t="s">
        <v>3</v>
      </c>
    </row>
    <row r="26" spans="3:6" x14ac:dyDescent="0.2">
      <c r="F26" t="s">
        <v>3</v>
      </c>
    </row>
    <row r="27" spans="3:6" x14ac:dyDescent="0.2">
      <c r="F27" t="s">
        <v>3</v>
      </c>
    </row>
    <row r="28" spans="3:6" x14ac:dyDescent="0.2">
      <c r="F28" t="s">
        <v>3</v>
      </c>
    </row>
    <row r="29" spans="3:6" x14ac:dyDescent="0.2">
      <c r="F29" t="s">
        <v>3</v>
      </c>
    </row>
    <row r="30" spans="3:6" x14ac:dyDescent="0.2">
      <c r="F30" t="s">
        <v>3</v>
      </c>
    </row>
    <row r="31" spans="3:6" x14ac:dyDescent="0.2">
      <c r="F31" t="s">
        <v>3</v>
      </c>
    </row>
    <row r="32" spans="3:6" x14ac:dyDescent="0.2">
      <c r="F32" t="s">
        <v>3</v>
      </c>
    </row>
    <row r="33" spans="6:6" x14ac:dyDescent="0.2">
      <c r="F33" t="s">
        <v>3</v>
      </c>
    </row>
    <row r="34" spans="6:6" x14ac:dyDescent="0.2">
      <c r="F34" t="s">
        <v>3</v>
      </c>
    </row>
    <row r="35" spans="6:6" x14ac:dyDescent="0.2">
      <c r="F35" t="s">
        <v>3</v>
      </c>
    </row>
    <row r="36" spans="6:6" x14ac:dyDescent="0.2">
      <c r="F36" t="s">
        <v>3</v>
      </c>
    </row>
    <row r="37" spans="6:6" x14ac:dyDescent="0.2">
      <c r="F37" t="s">
        <v>3</v>
      </c>
    </row>
    <row r="38" spans="6:6" x14ac:dyDescent="0.2">
      <c r="F38" t="s">
        <v>3</v>
      </c>
    </row>
    <row r="39" spans="6:6" x14ac:dyDescent="0.2">
      <c r="F39" t="s">
        <v>3</v>
      </c>
    </row>
    <row r="40" spans="6:6" x14ac:dyDescent="0.2">
      <c r="F40" t="s">
        <v>3</v>
      </c>
    </row>
    <row r="41" spans="6:6" x14ac:dyDescent="0.2">
      <c r="F41" t="s">
        <v>3</v>
      </c>
    </row>
    <row r="42" spans="6:6" x14ac:dyDescent="0.2">
      <c r="F42" t="s">
        <v>3</v>
      </c>
    </row>
    <row r="43" spans="6:6" x14ac:dyDescent="0.2">
      <c r="F43" t="s">
        <v>3</v>
      </c>
    </row>
    <row r="44" spans="6:6" x14ac:dyDescent="0.2">
      <c r="F44" t="s">
        <v>3</v>
      </c>
    </row>
    <row r="45" spans="6:6" x14ac:dyDescent="0.2">
      <c r="F45" t="s">
        <v>3</v>
      </c>
    </row>
    <row r="46" spans="6:6" x14ac:dyDescent="0.2">
      <c r="F46" t="s">
        <v>3</v>
      </c>
    </row>
    <row r="47" spans="6:6" x14ac:dyDescent="0.2">
      <c r="F47" t="s">
        <v>3</v>
      </c>
    </row>
    <row r="48" spans="6:6" x14ac:dyDescent="0.2">
      <c r="F48" t="s">
        <v>3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u H W 4 / S U M J h V 6 S x P X x f t O p s W / + j f u k y f F U t C q 8 j r L H 2 a t 1 l Z U p P H d / 0 3 H z 9 7 9 e W L N 6 c v n v 7 + 2 t 3 v f / b i 2 Z d H D / Z 3 d s Z 7 4 3 v 4 d + f T + 4 / v x p s 9 f v P 7 P z 1 + c / z y 1 Z c / e f b 0 9 B W h + v r V 7 / / 6 9 + 5 8 + O L 4 i 9 M j f P T 7 m 8 9 + f x o e f 0 p j + 4 m v T l + / o e G c f U F / v f q 9 f / / f + / n r 3 5 / / O P v y y X d e f H G 0 s 3 P v x c H T g / s / + e L + d 8 8 + 3 X v y 8 P l P v D n 9 y X s P v n p 8 V 1 t w y z e / 9 5 v 0 7 t H j 1 1 9 9 c f z k + S l + P X v 9 + 7 9 + 8 + q r k z d f v T o 9 + r 2 p t f / 3 4 + P f + + z 1 0 e / z + C 7 / f P z y y 9 d n b 6 i r H U J M f n 9 8 8 u 3 j n 3 z + + 5 8 K W P l D + + A / 8 M u L L 5 + e / v 6 C B H / + 1 R d f 8 e c v n 5 / + 5 K m 2 I I R e H x G u + h v j + v L V 6 x e C 7 Z t X b 3 7 / 5 z / 5 n H p + f N f + 8 f j b r 3 6 f 3 / / 4 5 M 3 Z T / I 4 v n 1 2 K v C V 9 P i V q H n 6 5 k s G 8 f u / + X 1 e H v 1 e 9 D r / Q n 9 T B 5 u I J g 0 e g 8 i v j o 7 x N 3 6 h v 0 + f v / n q 7 O m u A J U / 9 r h / h q y / 0 b v 6 G 7 2 l v 3 k v 2 r / k T Z 8 Q T 0 / P n o L C / I A e / M H j k y + J q V 6 8 O p J P z V / 4 + M 3 x 2 Y v X v / / v 9 f s 8 w / u f n 7 1 + 8 x I C I L / g 7 + M 3 b 1 6 d C W W E W L / / 6 9 P n p y d g a + 8 z Q D w z n 4 G w P G k 8 x 5 a 4 z 5 4 f f w 7 Y 7 g 9 D a / O N / 6 c S 3 3 z l / f W Y / n 3 z + y s v k c y 4 v + S b 1 5 3 v z N / m W y W z / q U E P n 5 + e v y M k H 7 9 0 v / r 5 N s 8 T y + / P M F P o f m m W d c W g P 3 5 3 l G K Z 4 f + f z / d Y 1 z o s 8 d v v v 2 d N 9 r 9 5 / v 4 5 Q 3 P 3 m v 8 + s X x 7 y 1 / A X f 3 x + M v z l 5 4 n 9 s / Q G h + D w S n U Z 3 K H 2 e n r 4 E l E x q / P X 5 N d O W e f u 8 3 r 7 / 9 7 L n + + s V T + + v z z + X X V 6 9 J I E 5 O X 7 / + / b + g 6 e O h m 7 m 2 n 3 x x + s U T U i 2 d d t T V K y I l I / D 0 l H j q + e 9 P 7 w S c g i b E L c J f 7 g 9 S t r 4 6 u q 1 u e v b p V z + x 9 w 3 o p t / 7 5 5 N u U q L 9 f 0 8 3 Y Z q C v 3 + k q b 6 u p l I e G N B U n / 5 I U 3 2 Q p j r 5 8 v W b k 1 P y 4 V 5 t 0 k 1 g Z / N r o K R 4 R n 9 v Q c 4 q p L 0 f m k I 6 U o 0 q f 3 y o b v J E X T 8 Y U l U + 1 b 6 m c j r 6 N k 2 V Q u 0 q K Y D R 3 3 4 Y y g r v / + y r p 9 1 B 9 e S C m p 5 6 2 v 1 h q q e j H y f b 6 v 6 K q C p A 5 p 8 b X a u v f u L 3 + o l B h X X v / 0 X q C m J t f j V 6 S z / j X 4 0 C Q 0 B k f v 1 / r S Z 7 d v b 6 5 O U 3 q c b 2 / 3 + v x i z J f q T D f l 7 r s C / 3 3 v z E 3 p f 3 f + r B 0 z c H D 5 6 8 / O 7 x F 7 / P 0 6 c / + X s N 6 r A H P 9 J h L G 4 / W z r s 3 j e n x O 7 / f F F i 9 3 6 k x X 6 k x Y w W + / Z 3 f q + f + O r 5 k z e v T l 7 f G 9 R i u / 9 v 0 m K / T 0 S L / T 7 / H 9 Z i v 8 / p 8 T f o i n 3 6 8 0 K L C c 1 + p M V + p M U 6 W u w 7 9 1 4 M a r G D / 7 d r s Z g v 9 n v / f 0 G L f f X i 5 P c / f n V 6 / M 2 p s R 9 e p v 7 n T I 0 5 o v 1 / R 4 / 9 S I / 9 L O i x W F 7 s 9 3 r 4 a V e P 7 R g 9 9 v + m N P 4 3 o M c A v f P J / 0 v 0 2 u f P 0 d + X X 7 1 4 8 8 0 p t g c / G 4 o N v z k d 9 v m A Q n s Y V 2 j A 3 / t L 5 O 3 o 8 9 M v j L i 9 j 5 r 7 d l f N + T T 8 x v R c C F Y / + / + X B w e z 1 P n k / 1 O a 0 P / r f b X f m y 9 f n H a 1 3 5 7 V f r f Q f 1 A x R J / n P y l E I y h n P / n k 6 Z v v H N w / e / b 6 y 7 M 3 v x f 9 e v b p z s G b 3 + c 1 E x L d E A u B c G A f 8 + v j 5 8 c v P v / q i N r I L w o e h D R a k 3 X f 0 Y v i M i 9 T O C 3 y N x S a 6 f 9 n F Z O 9 A U z 2 f u i Y 3 B v A 5 N 4 P H Z P 9 A U z 2 f + i Y 3 B / A 5 P 4 P H Z N P B z D 5 9 I e O y Y M B T B 7 8 0 D E 5 G M D k 4 I e O y c M B T B 7 + 0 D H Z 3 Y m j w p / 3 U N G m r 3 1 n E y 1 v 6 W 1 i L K / Y 6 3 r 9 + 9 P f U c 9 D v Y u H 9 O z u 3 b M W L H B J 3 p A P d X T a t N m s a t J n x T J b T o u 8 p t 8 / r y b 0 y 7 J K Z z S E 0 x l + p l 8 U 0 3 m V T b M l Y Y / 3 M J 4 A i b u C W s w N v j f s B v / e S p + b k p I b 3 O C 9 / 7 e 6 w W c v n n 3 5 8 t W X P / n N O c E H P / t O 8 M 9 R V O 9 o 9 Y 0 5 u / r d / 3 9 c W 0 v r / 4 + 4 s u C l 9 w 7 q b X L y d P f e q 9 0 X 3 3 5 2 c H L w + / z k d 3 4 O l l g G 1 C w 4 F e k n 6 I L 3 V 7 f f y e u s / k X r f / S v z 9 J p t a j S f J l + t 6 r f T v L l d P 4 1 N K v o p F s n G G K a V T 7 7 f 3 e i l D T D s 7 M 3 v / / J m 2 9 w w e f e z 4 Y u / X 9 V p t S n 2 o + 0 6 v 9 v t O o 3 l S r 9 7 n e P B 7 X q / s + a V j U T 8 B 6 a L O Y j / t 7 / 7 9 d k d / l f 6 s Q 3 J P y n U W u x a f n J e w + + c k q O F d B A w 4 f f o W S P N J B 2 N P i j 4 2 l b X F b 6 O T 6 I L Q 1 9 + + z p 0 9 M X S g K e C U Q 0 9 v f H L 8 m + v e B Z f / r q 7 P n z 1 2 + I u Y + e 0 4 D c X 4 + / f f z 6 6 e m z 4 6 + e v 3 n 6 5 c l X w g 0 v X x x / w T R 8 c v z 6 9 C n I 9 u b 5 l 5 9 / G X x i d a j 9 5 O T L L 1 6 e P Q 1 f U 2 X s W c K f P T q + P t v r 0 z F N h Z L p S V F P 1 2 W 2 b P M o U f d + R N R Y w + 8 + + f w n Y k R N 0 2 y c n p 7 n Q t v r 9 P Q X r Y v L r M y J v E 2 U v s 5 K / 4 i + 0 v D Z v e O X X 9 7 7 v X a + P U D f 3 T u W w F G K 7 v + I o p 2 G 3 / m J + 0 9 e v v z u p 0 8 H K L p 3 J 3 1 C u Z G q u f s m b 6 o 6 r 8 l 7 j 5 L 2 / o 9 I G y P t T + x 9 + / c e I O 0 9 S 9 q n + S p f z i g M K r K G F M O X L S W i o k T + 9 P + L R P 4 h E P n g z Z B G 2 L + T n i 0 v 8 7 o p q m X e p G / y x a q q S e k 2 6 d a 3 M 0 r / p f f S R d 7 k z Z 0 o v d 3 C 6 4 + Y 2 q f 3 s / u 7 A / S + f y d 9 V i 2 R V J 1 W y / Q Y y j i b F v / o 3 7 p M T 5 t V P v 1 H / / r z Y h p X I A c / o n W n 4 e / 1 5 v f + 8 t m z 4 9 / 7 9 x m g 9 a d 3 U t I c / + j f 2 h Q t 0 Z v y 1 E p 5 + u 1 N X k 8 5 n U 0 5 l s + z m l w 4 Z F 2 u 7 8 b N 4 s M f k T 5 K + m 8 / P B s g / Y M 7 o q W t u 9 H c w q H D M s e P 6 B x x m L 9 6 F o n m Q O f J m D i 8 z m n 1 p U m z 9 F U + L S Z F 7 X z o 6 m a S / y j w 6 z Z 8 + W b / 4 P d 5 c v B T J w M k 3 w 0 t p l 0 b y 1 i x n F R 1 W 6 U v y + w H U V W y + 6 O Y M E 7 v Z 8 f f H a A 3 e d g n a 2 J g o i + 5 J k T g C W X J i d t v o v S P o s M 4 p Z 9 / 8 f k A p e / B X q 5 n F M U 0 6 d M C L F 6 9 J 8 1 / F D / G a f 7 q 9 9 k Z o D n 7 3 x d E c S U 1 6 f D 1 K r 8 d t X 8 U U s a p / f s 8 / L 0 G q H 3 f 4 3 B Q + 3 j Z F t N i J T 5 h m a U u h r 8 F + X 8 U b E b J f 7 L / f H + A / O S Q v 6 z / 0 b + a w s o F k f z L t q o v s h m 7 L j f R + k e B Z p z W x 9 / 9 c o D W 1 g O / v Y O I e Y h S / 0 e h Z 7 T h 7 / 3 0 N L o 6 k K b T q F / + p M j h M V b p 6 7 y + J L 0 T T 2 L t / i j a 7 D Q 8 3 f m p 5 w + + 8 5 2 T s 4 E k 1 p R c c q P J i d w v 6 + o y z z 0 l P y M e b w r J s p C e 1 2 m 4 j h F / 7 0 c h a J z 4 Z 1 8 N Z L S m e 1 + H + G f L R Z T 8 P w p H 4 + R / e f / 5 A P n v f T 3 y t 1 H y / y g 6 j Z P / J 7 9 9 f 4 D 8 + w H 5 T 6 p l W 2 d t 0 Z h o 9 c s J 8 g I v / 9 G / Z 1 J S X t f z d K L k / 1 H I G i X / 7 7 X 7 2 t C r S / 7 7 G 7 y c v r k 1 5 I 8 S / 0 e x a 9 z J + e 7 J w G r 9 b M y J M M r M 1 A O u z N 6 P I t Q u Q 3 / 6 e 7 9 6 + e 2 f + q m v P h 2 g q W Y X h a j Q 2 F / Q S g U l G C k k J Y 1 C K x X p T + L L K L V / F J B 2 q f 3 g y d P f + z v P f p + v B t T H b G 8 T t W m N a E H J 3 V k W 5 + 0 f h a Q x 3 j 7 b + f T + k L 6 4 t 4 n a t B B H z s u U E j D 4 5 r T M J r Q O z X 5 L l P r / P w p J v 1 H q 0 3 c D 1 N e V f o / 6 W Z v X B d y T u l h k z c h 8 g M X / 6 / T 1 m p i f H J k o 9 X 8 U o s a p f / b 6 q w H q k 6 O i / g g x + p v 6 H / 2 L l 1 i V j h H 3 3 o 9 C 0 G j D 3 + f Z k 4 F V 0 H y c H p e L b A r y R i n 6 o 6 g y T t H f 5 3 g g f 3 U + T k + b l r S C B I 6 I Z F 7 + o 3 9 1 P S t m G f n T T 3 P o i a p m L X K s y / s n R T 0 d R 6 n / o 6 A y b H j v J 5 7 s P / n O l 2 f 7 B w O q + p y c Q E N + X m N m v 8 8 s g p 4 t p 1 i O m 5 Q a 4 r v I J 0 r 9 H 8 W U X e q f n n 7 + + Z N n J z 9 5 N k D 9 P U d 9 w / w B x 9 8 Q 9 N z 7 U S A Z b f h T 3 z 4 Y c A w v x h r E + 7 p k X W Z Y k 4 h S + E d h Z Z y n v / N g Q J 9 f k E b 5 y a z k t C D 5 H 5 + T P l m 2 5 H Z H q f u j M D J O 3 Z d n X w x Q d 8 9 3 7 i x x 0 6 3 8 3 b R c X + e k N F b / 6 N 8 K f 6 + B / j i v l r T o e S d K + x 8 F l X H a / + R Q w u T i n q U 9 G c L i M p s J k U 8 X k 6 y + q C i q e Z p P q 0 X R 4 N f j J r 9 Y 1 9 m C 2 k e p / 6 O g M k r 9 z / e G Q v o L p L / 9 J Y Z p t U y f M X 9 j E i i D M s 3 r A T P 5 o x g y 1 v D Z z s 6 D a J h z d j x O 3 1 R t V n a d 7 g 2 G c v 9 H o W S c x t / 5 N G o o h a z p i 8 o j b J S u P w o o o 3 T d 3 d s f U B S Z r B X U j Q Q 0 z y i v u p w W e c 1 L Y s + h q d O X Z f a D a E J k / 0 c B Z J z a z + 8 N J E Q m 4 9 h 6 2 O l 5 L v x d p a e k s i 8 p 0 Q f F g Q m I L k f u / y h 0 j N J 9 b 3 9 v w M 2 e j t 0 C + 2 K d I 0 Q f 0 a / n N b H / N R a H m 7 Z e T 6 m V S 3 Z H C f + j C D J O + B c 7 w 0 u R S v g v h O x R s v 4 o b I y S 9 d 7 9 n 9 q Q W F V P 4 4 w y H s u L Y p C 2 P w o a 4 7 T 9 8 v c Z T r E + z V e k p A v J M 4 2 8 J N N 1 e r y o 6 h b U X y / G c P i e D I Q s + z 8 K G K N 0 3 3 / w 3 e F k k + H p p 8 U 5 E X w W j 0 / 2 f x Q M x i n 7 E z 8 5 o C 3 m 4 x s W D c Z + 6 L L 0 n O w o / X 8 U H 0 b p f / / h V w M a p e i m U X 0 S x 9 X 2 / R 8 F i H E i v 3 4 d V R 9 n T y J B e B A u x s m 8 M V 7 8 + U v m T 5 + 8 i u i S M 0 f j U o k c J e r P q 7 D w 2 a d f / c T e r Y j 6 Y H c 3 k q d + n Z W z C t R c E 2 G 3 v n x 1 9 v n Z i + P n 0 S T 0 z k Z u f f b z l 7 A P n k a S 0 E r Y p f h u N 5 F 2 I 8 / + P C H t l 3 t v f m L v y / s / 9 e D Z 7 3 X v 2 e / 9 5 e e n 3 7 7 3 E / u v H 9 z E s y + + O v 3 J L + N U / d l M V B z 9 3 o / v d j 7 5 / y y V n 9 x 7 d T M D b 6 D z z 2 Z e 4 v 8 X d P 5 9 d u 5 9 + 8 n 9 Z z / 1 9 G S I z h l F d O Q p z K I m b e d n M 0 P x c 0 T g u / z v y Z c 8 l m f H J / h x / O Y V f p y c E n 1 e v f q 9 f 3 / + 5 f T 5 m 6 / O n u 7 2 a P / y z f 7 B 7 3 N y / N 0 v H 9 8 1 T b T t 3 i Z l Y p o 8 f v H V F 7 / / 6 5 P j 5 z x K / P H y 1 S l j c f r F S 6 L H 2 W v 8 / v L 5 6 U + e P m e k v v r i K / 7 l + f H n n 7 + i H h 7 f l d 8 e v 3 j 9 1 R P G + 9 n z 4 z e / v 8 7 Z 4 7 v e X / L N 6 8 5 3 5 m / z L U 2 g h f L 6 9 3 9 6 x j B / r 7 O n e A E / i I S G J j c S x 0 v g R I g z 6 B 3 0 i Y P O 3 R + W T k d 7 8 j H / / v 8 b i p 3 + 5 O u z v V u z E 2 v N n z / s d P r 7 / D 7 H c e L 8 i J 1 6 F D v d + a n n D 7 7 z e + 2 + f n k z O / n G 4 e c P O 2 k K 9 J b s x C 7 2 z 1 t 2 u v c T p 6 e f f / 7 k 8 7 3 7 P 3 E z O / 3 8 N H a n 3 / 3 q W d z Y / T w n D r t J T w 5 + y i q X G 2 X t 5 7 n q F i p I p u 9 H q r t r 1 z 7 9 v V + 9 P N s 5 e / 3 V z c T 5 + e c m f e c n 7 j 9 5 + R P P k N b 9 k a z d i m J M h Z 2 d B 7 e P U 3 5 + e w J q 7 H 7 v p 6 c / 8 p 3 e h 2 K 6 8 H t L l f X z y D 3 w 1 m 5 / Z O z i v t P v 8 / D 3 + p G s 3 Z J i T I W 9 / b 0 f a a f b U u z 3 e v N 7 f / n s 2 b c f n v 2 I Y r e i m M b C z 3 7 y K 0 u F G y n 2 / 0 0 v 6 5 u m 2 H c e 3 D 6 3 + f P I A o r T v v f t 3 / t H 7 H R L i s n K y / 7 z / Z v Z 6 e e r z / D 8 i 8 9 / x E 7 v R b H 3 y V D 9 f L e A T / a f f O f L s / 2 D 4 x 9 R 7 F Y U u y k z 8 / M 7 b S V r V d 8 5 + + p H a a t b U k z Y 6 e V 3 P 3 1 6 M z v 9 v L O A p w + e P P 2 9 v / P s 9 / n q 5 Y + I M 5 T w / M 6 n P 3 L F B 4 h z + l P f P o h n 6 n 5 k 1 w Y o 9 v s 8 e 3 K L 9 N 3 P N 7 v 2 d d y k n + 9 2 j d n p J x 9 + 5 / b L M T / f K b Y 5 e / D z 2 9 j x Y v G 3 f + q n B j J 1 P z J 2 b 5 7 d f / j V L T y B n 3 e c o z m B Z 8 f f / Z E i u h X F v k 6 O 9 + e N J 6 B 2 7 b t f P f u R m z Q o a 0 P 5 t 5 / n W n r z E v D P c + L I 2 u X x 7 / 3 7 / E h L 3 5 J i s n R y / N 0 v f 0 S x W 1 L s P R I m P 9 / c J G P 0 T 3 7 y 7 G b i / L y z a 5 r W P j n 7 9 v 9 H i f N D I M 5 Q z v / n t V h 9 n a z a z y O j L 7 7 0 k 8 9 v n 6 T 9 k Q l 7 3 7 T 2 j y h G F P u 9 n 5 7 e w u j / / B T A Z z s 7 D 3 6 k n Q Y 9 o p / 8 U c r x m y H O z x 9 3 U X T O T 7 4 + u 4 X O + f n n E b 1 / p P / z f G V W H e y f / P b 9 H 1 H s d h T T 3 M j + 8 / 1 b U + x H b h L i l N / n + E c q a 9 D Y v T y z L P I j d r q N A L 7 X Q s D P G / f g v d b X f i R r N 3 P O z x u v W 5 X L / k / 8 5 I / i t U H H 8 t s P b 5 / B / n l E H F H I r 3 6 f n V u b s J / v P i R T Y f f 5 v V v I 2 s 8 3 L f 1 1 F N H P G / t u O G d v P 5 6 k / R H n v H l 2 / + F X c e f n R 7 7 0 + y Z M f p 7 b N W G n 1 6 9 v I W s / P x X R c B 7 y R 0 Z / y E 3 6 f R 7 + X v / / Y q d v h j i y X P v V s 7 j R / 5 H q f t / V / x 8 J 4 P s u c P / 8 N n a 6 E H D 2 1 e 6 P i D O 0 l v 2 d T 2 + R V f t 5 5 w k o 5 5 y c f f v W i u h H q n u T s f t 5 H s S 9 f z b p 5 z s 7 v X 8 Q 9 / N H O 6 m s P f k 8 b v R / 5 C a 9 7 x L S j w T w g 9 K 5 P / 9 8 p + / 8 x P 0 n L 3 9 i 7 9 u / 9 6 3 Z 6 e e 3 A O 6 d f v p 7 v 3 r 5 7 Z / 6 q a 8 s F W 5 k p 5 9 n + v y W C f C f r 7 J 2 8 O b b t y b O z x v O M X b t J w f E 6 k e K K K 6 I z n Z O v n 1 8 a 4 r 9 P P c E T h 8 8 e f p 7 f + f Z 7 / P V y x 9 R 7 H Y U u y H c + 3 k e C 7 9 H Z P f z j T h G n 5 / 8 5 N m P Z O 1 W F F N Z O z n + 7 p c 3 s 9 P P N / f A r P Y + / O r 2 Y e + P 3 I N N 7 s H P a + 2 k r v j L 7 3 7 6 9 E f s d E u K c a b u 9 3 5 6 e o t F l p 9 3 7 K S L L D / 5 7 f s 3 E + e H r L p / 7 o k j 8 r P 3 Y u f 2 O d 6 f 7 5 7 A Z u 3 0 I 3 Z 6 8 + z e / Z + K p 3 N / p L o H K L b / 4 L s / E s D b U u z 9 M 3 U / f 9 K Y 6 l h + e v 9 H 7 H R L i q k F 3 N + 7 h e / 0 8 4 6 d b t B O P 7 8 d S / G 6 f / L h d 3 5 k 7 G 5 L M c l Y P j v + 7 o / Y a Y C d v v v V s x + x 0 y 0 p 9 j 5 Z l J + n r v i n T 1 7 F 2 e l H d m 1 D n P I j z n l z + v s 8 e 3 I L 4 v z 8 1 N L P 7 n 3 5 + 9 w + 1 / 0 j B x v s 9 P s c 3 9 7 B / v k j a 1 8 j X v t 5 b v R v Y K c f U W y I x 8 5 e f 3 W z A P 7 8 0 + e S T X p 2 f / d H x B m K 1 3 6 f h 7 / X j 4 j T J c 6 9 n z g 9 / f z z J 8 9 + 8 i u r X H 5 E H K d z N i + 6 / c h N e t 9 4 7 U c U 6 1 P s 9 3 r z e 3 / 5 7 N m 3 H 5 7 d L I A / 7 x x L Y Z H d 5 / d u z 0 4 / z 9 0 k c S y / + + T z W + S 6 v 6 G E y f / H i P P s / u v X t 4 9 T f r 5 r p 8 0 U + / n N T u o e n J x 9 + 9 b s 9 P N c O 5 0 + e P L 0 9 / 7 O s 9 / n q 5 e 3 Z q e f b 8 Z u M C n 3 8 1 v W x K 7 9 3 k 9 P b 0 + c n 2 + c s / c + q / 8 / j 4 g j 4 f / z L z 6 / N X F + H o m V J I 7 2 v v 1 7 / 4 g 4 Q 7 m R k 5 + 8 f W j 2 8 4 Y 4 N y n k H / n S 8 Q z 2 t 3 / q p 3 6 U a h s i z v A S 0 o 9 k 7 c 2 z n Z 0 H t 0 + D / D y X N f W I X u z 8 i J 0 G j f 7 Q a t G P 4 t a h P O T e / u 0 T R z + i G L k H P / n 6 7 E f u w f t Q 7 P 2 W T n 6 + 8 x h H d i f H 3 / 3 y Z i X / 8 8 6 h E g F 8 r 4 W A n z c 5 A R P Z v T y z G u d H n N O N 7 L 5 7 c n t j 9 / N d d T + 7 d / z y y 3 u / 1 8 6 3 f 0 S x W 1 J M I p r v f P o j 9 + B 2 F C P t v P / k O 1 + e 7 R 8 c / 0 h l D a i s 3 + f Z k 9 v 7 T j + / 2 e n r q K w h b / P n C c W + R o b q 5 4 1 D 9 X V 8 h p / n 7 C Q U + 8 m H 3 4 m r r B 9 l q D Z k q H 6 e E 0 e S U c / v 3 Z 5 z f t 4 o o v d y k 3 6 + E e c m o / / z W 6 x O H z x 5 + n t / 5 9 n v 8 9 X L H x H n f R P g P 7 / F 6 n T n p 5 4 / + M 5 3 f v L b 9 2 8 m z s / T 0 O y n v n 3 w I 8 6 J E I c z 2 E + e f / H 5 j 4 j z Q W u 4 P 0 / F a j D g + n l u r W R h a P / 5 / o + i 0 f e h 2 J N n x 9 / 9 E c V u S T G m w r 0 v f 5 9 4 B v v n u e r + v d 7 8 3 l 8 + e / b t h 2 c 3 E + f n n e p + n 0 T i z z v i i F 2 7 3 b L 1 z z / i v H / 8 / v N I 5 7 B C v v / w q 9 s r 5 J 9 H H p H 4 0 v t 7 P 1 p v f R + K v Z + D / f N H 1 t S E n b 3 + 6 k f s d D u K C R X 2 H 3 z 3 R + w 0 J G u / z + 9 z / C P V / W F G / + f E I / o 5 J c 5 7 R G E / 7 4 g j e e n f a / f 1 y x 9 p 6 f e h 2 H f O v o q v O / 8 o D R L 3 B L 7 9 U z / 1 l a X C j R T 7 E Y + B x 1 7 e f / 4 j i t 2 K Y v d + 4 v T 0 8 8 + f P D v 5 y R 9 l k z 4 s T v n 5 S Z x n 9 + 7 / 1 O m P i P O + O f + f 5 1 4 3 c 8 7 u 8 3 t x z v m R l h 7 K v 7 1 + H V d E P / K d h p Y p j 7 / 7 5 Y 8 o d k u K s b H 7 y Y f f u Y U + / / m X R R F 9 / u r 3 2 f k R c Y Z k b f / 5 / q 2 J 8 / P H 2 H 2 N k O T n u y I S W T v 4 K e s s / s i x / J D V g Z / v 7 M R U + P T J q 1 v Y t Z 9 3 7 C T E 2 f n O p 7 d f u / z 5 z k 7 f + Y n 7 T 1 7 + x N 6 3 f + + b 2 e n n q S f w 5 P k X n 9 9 M n J 9 3 s n a D J / D z 2 0 0 S s X r 5 3 U + f / o g 4 f c 5 5 8 O T p 7 / 2 d Z 7 / P V y 9 / p K V v S b H 3 l 7 W f R 1 p a T N j B m 2 / f m p 1 + n u f f 3 o e d v l G 7 9 v 8 F 4 j C L n P 7 U t w 9 + t E r y j S S O f v 7 Y N V E u e y 9 2 b s E 5 P + + 0 t O q c s 6 9 2 f 0 S c A c 7 Z / 4 m f v P 0 S 0 s 9 z j 0 i 0 9 O 3 S + z / v t L T I 2 u + 1 + / r l j 9 j p f S j 2 n Z O z b 9 / M T j 9 P 7 d p 7 a a e f 5 w 6 2 U G F n 5 8 G P t N M Q c W 6 X w f 7 5 5 g n c + 4 n T 0 8 8 / f / L 5 3 v 0 f + Z A R L S 2 r R S f f P r 4 1 c X 7 e a G n i g / 0 n 3 / n y b P / g R 8 Q Z 5 J y h d c a f 3 8 R R + / 7 g u 3 G d 8 y N 3 8 Z t I O f 7 8 p t h 7 2 b W f f x 7 R 7 / X m 9 / 7 y 2 b N v P z y 7 N T v 9 y M F G q m 1 / L 7 7 Q / / O b n W 5 w k 3 6 k n Q a 0 0 7 O X Z 1 a o b n Q P f t 5 4 3 T e p 7 h 9 p p 6 F V k m f H 3 / 0 R O w 3 J 2 n c e x F X 3 j 7 T T B 2 W T f r 6 x 0 0 2 5 7 p / X k d 1 N d u 2 H L m v / r 6 e Y W V d 6 f X Y L x / L n G z u p I r p 3 / 6 d u r 4 h + H h F n c 0 7 g 5 3 d I I p x z / + F X t x e r n z 8 m T N z F k / 3 n + z 8 i z j c R f f z I X U R u 5 M X O j y h 2 S 4 p x w u T b P / V T X 1 k q / I h i t 1 F Z T 3 6 f h 7 / X r S n 2 o 5 w A K P b 8 i 8 9 v T b G f 5 z w m k d 1 3 f v L b 9 2 9 t F n 8 e e Z v M I r t 7 + 7 d X 8 j / P B f B r J A p + 3 n h Z G r y 8 / O 6 n T 3 / E T r e i m E m t n P z k 7 d f s f q T P o c 9 P z r 5 9 s w D + / y 5 A v s v / P n 1 1 9 p x R e v n q 5 Z u z 0 9 d C t J e v v n x 5 + k r + x s v 6 7 B I U A P n J 4 + d f 8 Z D v d h t v e H l v 9 0 N e 3 v u Q l + 9 9 w M v 3 P m T M + x / 0 8 o c Q b N 8 n G H O a / P Z + Q H z C f U 0 g u z s + D Y 5 + 7 6 8 H 4 w N I s b s T k G L 3 6 y H w A S y 0 u 7 P / D S B w / 0 M Q + P R D X n 4 Q M k E k O f 3 6 D S z v 1 x n V w Y c g 9 j B A 7 G s h s B u K y d e D 8 S G 8 s f s N 8 M b e B 2 i Z 3 Q 9 R y 3 s f L t v 7 O x 8 O 4 / 4 3 A O P h N w P D J + b R a d N m s y q d 5 e n r o l 1 n 0 6 J a p s + K Z b a c F n m d p U / z N j 3 + e t 1 0 l H t s v e j e g 6 + + F u y A m b 4 m G Q K e + j o w d v H / j W N 8 8 W r / 3 p u v X n 2 N M Q L 2 z f T 7 e i o N s A O b + V M / + e r 5 7 / / F S 3 T 4 d W A F y u G n n p 3 9 / g b c 7 / 8 T O z s H X 4 N 5 A N S 3 J E f H T 3 / y O 7 / P i y 9 / 4 q u z L 7 8 e N N + 0 A N r Z T 5 6 d / j 6 v v i Z q o a n Z v 7 t z / + 4 e + 3 5 f B 5 h v W 4 5 2 H i i w n X R 3 5 9 G 9 B 4 9 A 2 6 8 D N T A 6 P z s S v t v x t D 1 K p L t 7 j + 4 / f A Q m + z p Q A 5 n 6 w M k K T e f u n k N x 5 9 H e p 4 / 2 H n w 9 q B 2 X 8 9 5 4 M w P c t X H L T x 6 / E s j 8 y 0 + + O P 6 C p O / 4 1 e 8 P u P Q + / k Y b i p D E z P J v j 3 / y 5 f G r 1 x Q I v a S P 9 N f H r 8 8 + f 3 F E Q T T / f P z l y z d H p 5 T T w s / H z 7 / 8 7 h E h d J / 5 H n / g k 9 / / 9 P d + Q 6 h + C l T v 8 8 f 8 y e N v n 3 3 + b V h U / M Q n H P l 9 + d 0 3 9 N 1 3 v n q R 2 t b 4 Q L / 4 / Z + f v j i C C v b + 5 P f f y O v 6 K 3 9 O r f w / H 3 / 7 1 e 9 j W v F v t p H 7 6 / F P a o u f N J + g L / v H 4 2 + f P n / 5 + x / / 5 P E Z h 4 R f v P 7 8 9 3 / B E e T Z l 0 + + 8 + K L o 5 1 n Z 6 9 P i P Q 0 R f I B j / 7 k i 5 d H v 9 e + T x X + S O Z q w 6 z s f d O z s s 8 8 G c 7 K 7 h 5 m Z f 9 2 s / L 0 7 C S 1 r f / / M i u W K p t n Z e f 1 7 3 / y 5 R c v 6 Z + n p 7 / / L Q T m 9 e 2 n 5 v P T L 0 4 6 8 2 I / u n F O P q 8 m p F / L 9 F T 0 7 B f F d F 5 l 0 3 / 0 L 1 5 G J 2 n / / 7 W T Z I n b m y b r d P N k 3 O V / v 3 3 8 4 i n y c G y t 9 Y / H r 9 8 c v 6 E f b y i 5 9 P v / x F e n r 3 4 f o O j 9 9 f j s x c u v 3 n x B f R z B k N o / J B 3 0 / O w 1 4 3 / y 1 a v f 6 6 f w y + t X T w E P g r u 9 8 2 B 7 j + y l f v S Y u O n s J 4 l 9 S L 3 y b 4 9 f f / W S U l u v X / / + X 9 A / x 5 + f W m i v v / q C M 1 C / / 6 s v v / s a f B J + 4 L 4 / + f L 5 V 1 + 8 C J u Y z x 5 / R Y T + / Y 9 P 3 p z 9 5 C m / B 8 j + Z 9 o Q H 7 / 4 / U + + T W z 3 + 3 / 5 Q n o g E n Q / 8 t v Q m 9 0 2 / B G 1 e f 3 m 1 V c n 9 q V d t A k / 8 t v w S 2 E b g f P 6 2 z S L T 7 + k 1 N 7 p i z e g z 5 t j p k v n 4 2 M l V / g x U V t a A + b u 7 2 9 4 Z d i h D x v K e 3 u b 3 n v 2 6 V c / s a f v 2 Y a m v 9 d n T 3 / / s x d P T 3 / v I 9 P E / 8 y 0 o m w n P n x 2 9 n u D k P 0 P D R b u z V 3 b Y R f a X g x a 8 O F j 0 A S T 9 e J z y a q e f t e y x N k L c g P O n v K v r 1 9 8 + Y b y m 2 9 + H 5 b a Y 6 L l 7 0 P T 9 u o M 4 Y b / J / p g n r 7 7 6 p T E 5 D X p C 2 L k r 5 7 T z y + O f + / f n 7 G Q X / j v 3 8 f 8 / f v w G 9 K Q H I 5 n z 9 D P q 5 / 4 S f w Q c Y v 5 4 y q I / O P 3 J + f q u 7 Y 5 / / X 7 v 1 H l d v b i G T H B k y B A s J 8 9 / v z 0 x V c v z t g r G g x 7 b J v H l M d 9 T v L 4 x d m b 9 F 1 T P F o W 5 W c f t f U 6 / w g d s a C d f c n a z P 7 + + D V 0 z d n x k + e n J 1 + + e H N 8 9 u K U d I 7 9 9 f c X h R O B 9 u b 3 / v 2 J g 0 5 P 3 u D 9 3 5 9 9 s t e R Z n e j 8 O + + e v 3 q 9 3 / 9 e z P T E 0 V / 8 u w p P o 1 + S L b n 9 O j p y 9 8 f C w 7 4 9 b G d u 6 d n X 4 j l + r 2 f I 7 / 9 h V O w 4 W L I T z 5 7 / u T h 6 e u 9 T z 9 1 + h Y / V Y m T C g J 2 w k k i 0 k R W j l W D v x 8 f / 9 5 n r 4 9 + n 8 d 3 + a d Q 8 0 g 8 S k 2 8 E 6 f + 5 H N j s + Q P 7 Y P / Y B a G S R U k R A H r K o B b G H j x J S H 0 + o i m V X 9 j X F + + e v 1 C s H 3 z i v T 3 T z 4 / Q o 7 C / v H Y K U h m e v c X 2 b p T 6 e s n T 1 + 9 p h n H r 9 D s b 7 5 k c G a Z 4 D V m U 3 7 R p Y L X v 7 + s b e z 6 f + y x i N m 3 v m 1 f + 7 Z 9 7 9 v B i / Y v e d M f 5 9 N T 4 + z v Y D D 6 A X j v K R n M I / n U / G V Y 8 v X v / 3 v 9 P i x / n 5 P V e Q l W l l / w 9 / G b N 6 / O Z L B q L M g l I Q 7 V U V s D 8 u L p m f k M l O I 5 k S n c E 9 p 5 n w j 9 y G p + L p 6 C + c O Q 0 3 z j / 6 n 0 N V 9 5 f / 2 s r O n Q m t P x M 0 L 5 9 U v / r x P 2 o l 6 / / F I W o X g O N k m G t g D s z / e O U j w 7 9 P / 7 6 R 7 j Q p 8 9 f v P t 7 7 z R 7 j / f x y 9 v e D Z Z H 5 O e l L 9 U a e o f j 7 8 4 e + F 9 b v 8 A 4 f k 9 k J t G d S p / U P Q G L J n Q + O 3 x a 6 I r 9 / R 7 v 3 n 9 7 W f P 9 d c v n t p f n 3 8 u v 5 I 9 P z 4 5 Y b e E J o + H b u b e f v L F 6 R d P S K V 1 2 l F X r 4 i U j M B T M t l n z 2 H R A 8 5 B E + I e 4 T f 3 h 7 h q V v v c V h U 9 2 3 v 1 a u 8 b U E W / 9 / / b V Z G S 7 i b 1 c / R 7 w U p w R M H q Z B P R p I E o q a N j / I 1 f / t + s q z B N w d 8 / K 5 r L k v r / z 5 p K e W B A U 3 3 6 I 0 3 1 Q Z r q 5 M v X b 0 4 o F P G z B 3 3 d B H Y 2 v w Z K i m f 0 9 x b k r E L a + 6 E p p C P V q P L H h + o m T 9 T 1 g y F V 5 V P t a y q n o 2 / T V C n U r p I C G P 3 t h 6 G s 8 P 7 P v n r a H V R P u 8 P q a f e H q Z 6 O f p x s q / s r o q o 4 Y s X P j a 7 V q 5 f f G V Z Y 9 / 5 f p K 4 g 1 u Z X o 7 f 0 M / 7 V K D D E P + b X / 9 d q s l 4 S 9 E P V 2 P 7 / 7 9 W Y J d m P d N j P a x 3 2 5 d 6 b n 9 j 7 8 v 5 P P X j 6 5 u D B y e n u q x e v P 9 8 / f j C o w x 7 8 S I e x u P 1 s 6 b B 7 3 5 w S + / T n i x K 7 9 y M t 9 v N c i 0 U 8 s Z 8 4 / n 2 + G N R i u 4 z b / 0 u 0 2 O 8 T 0 W K / z / + H t d j v c 3 r 8 D b p i 9 3 9 e a D G h 2 Y + 0 2 I + 0 W C e e 3 D n 4 a l C L H f y / X Y v F f L H f + / 8 L W u y r F y e / / / G r 0 + N v T o 3 9 8 D L 1 P 2 d q z B H t R 3 r s R 3 q s o 8 e + 8 + C s q 8 d 2 j B 7 7 f 1 M a / x v Q Y 4 D e + e T / J X r t 5 a s v n 5 2 9 + f 1 P 3 n y D / t m 9 / 9 8 r N p 9 q P 9 J s P 9 J s H c 3 2 k 1 8 N x 5 n 7 / 2 / S b L / 3 L T X b / 8 v i z L v 8 L 3 U C b F 7 x 5 9 T L q a f W Y t P y e u / T T 5 2 S Y w U 0 0 P D g 2 z 9 B o s I N p B 0 N / u h l 1 h S X l X 6 O D 2 K e 3 L f P n j 4 9 f a E k 4 J k 4 e k 0 T Z X 5 / / J K 8 o R c 8 6 0 9 f n T 1 / / v o N M f f R c x q Q + + v x t 4 9 f P z 1 9 d v z V 8 z d P v z z 5 S r j h 5 Y v j L 5 i G T 4 5 f n z 4 F 2 d 4 8 / / L z L 4 N P r A 6 1 n 5 x 8 + c X L s 6 f h a 6 q M 7 3 Y I 9 7 N C x 1 e f n / b p m K Z C y f S k q K f r M l u 2 e Z S o b t 3 4 R 0 T 1 G r 4 5 f r Y X I 2 q a Z u P 0 Z J 0 v 2 6 x J V 1 V N V L 7 I 6 j R L T 6 q 6 r d K X Z f a D O P M 6 a / 0 j O k v D l 2 / 2 X x 0 f 3 P t 9 f m q A z r t 3 0 t d 5 f V l M i 6 p J X + Z 1 U y 2 z M n 8 / q r v l x B 9 R 3 a f 6 8 f F 3 B q i + d y d 9 W V e X e T 6 r 6 v c k t k s Y / o j Y P r E / / + L e A L H v 3 S G i L t s 6 a 4 v G K J Q v J z X 9 9 v I f / X s m Z T E d U D J R 8 r t V p x + R 3 y f / F 7 / 3 i w H y 7 x O v Z 3 V L G m a V k Z Z Z E r 9 f p 8 d E 8 N b 8 G W X / K P U f / I j 6 U e q / e f h g g P r 3 7 6 R v 6 m z Z n O d 1 v p w W x O p f t l V 9 k c 3 e 0 7 I e / I j y U c r / 1 O / 1 a o D y n 9 5 J z 8 g f J P 2 e N y O i 7 6 J o D P d / 2 d Z k b T / P m p Z + z P K 0 z N K n + X q W s U K K k v / h j 8 g f I / / D + 9 9 9 M k D + B 3 f S V 3 k L n l e i s w 0 o J u t N S i f O / L s 7 P 6 J + l P o n D 3 5 y g P o H d 4 i j L 6 v S U F u Y / H l + j d / O l h c k F V V k D q L U / 1 F E G q f + 2 X e e D V D / 4 R 2 o G N L w X y O G 2 v 1 R r B q P V d 8 8 j S R S Q O 7 J O H 1 a T d c L I n W M p z e Q + k f h a r f h m 2 f P 3 u z 9 5 N O z z w d I T e G q R 2 s y q n l N T s 1 7 B q y 7 P w p Y 4 3 T / z l c 7 A 3 T f C + g + r Z a 3 D K m i 5 P 9 R C B s n / 0 / c / 7 0 G y H + P F T p R / m s q m h 9 F r d G G X 1 F O P 0 7 x 6 T h 9 W Z F q + U f / 1 m V I 3 p 6 7 D m a P 0 v x H s W q 3 4 U 9 + 5 / R g d / c n H j 4 c o D k p 9 w 8 l + o / C 1 D j R v / t 7 v R k g + t 4 m o h / X l D W Y Z Y s C K i d 9 V i w z i q f y O q 5 k f h S j x p X M T z 4 Z W O S Y j d M 3 / + h f 3 6 7 L C v H p T 2 Y l J 4 N v 1 O Z 7 P w p H o w 1 / 8 v T h g I e e j 3 W d j g x o Q Z m w Y l b d h s 4 / C j w 7 D b + 7 9 + z L 3 + f h d 7 7 z 1 Z c D d N 5 F z k u D + 5 O K H M K Z O i r H s x y r o / T 3 L e j + o w g 0 T v e f + P R g g O 5 7 X q 7 x A w j / o 3 g 0 T v j v f v v 1 A O G t Y / 5 1 9 M u P w t C 4 H v + 9 D w a 8 8 v N x + q x a g r j X 6 R P y S S S x + I Z y A D n m I F 9 S T r 0 m b v 9 H / / q o d 7 j 3 o 8 C z y 9 8 P T t 7 8 1 M u f e v L 7 D G Q S z 0 m h K 8 V 9 4 t 6 C t 3 8 U c c Z J f f b w p w Z I v e e T + n i 2 K J a U W 6 m z i G c e J f i P w s 0 4 w b 9 8 / p 0 B g t + z B E c u q 1 h e U J B z K / / 7 R 0 F m n N R f / d 7 3 B k i 9 b 0 l N + v p Z M c u L K d Z D K 1 o Y / S K j A L N l l a 4 p R f r 9 e P m P / s V l d R E n / 4 / i z B j 5 f 4 K S H y 8 G y H / f e C l u E q J G M 7 2 + W / m q J 0 b + e z + K P u P k f / B 7 P R g g / 6 d 3 b H B v / Z b 3 M 6 f 3 f h S K R h t + 9 / M H A 7 m V C w r 5 6 + q y a G T 9 + W Y K / y j o 7 L L 1 0 2 e f n v 3 E 0 / 3 f Z 8 B + X i B d K y S G h 7 I i b q Y M 7 Q L q H H z + n X V B a / + 3 o f y P o s 4 4 5 Z 8 c D 5 j T i 7 0 + 5 a 0 L Q 8 u h S v S N R P 9 R 7 B k n + r e f D x j R C w n 1 s c T 5 X n r l R z F n X H P / 1 P 2 B Z O 1 8 3 E m p 3 E z j H w W b X W Y + 2 3 / 4 4 u l P P f n 0 1 Q C N / U Q t 0 o Q n J R H 7 n F b V 6 i i B f x R c x g n 8 7 b M n A w Q m F f 0 q n 2 a 0 Y C k B v K z W 1 y 0 Z x d U A k X 8 U V s a J / O L N T w 4 Q u Z d 9 P S n q 6 R r 5 7 r y J k v h H o W O 0 4 e 9 9 t h / N u J 6 d H d M S Z d V m J U L G W x J 5 / 0 c B Y r T h 7 7 N 7 L x q r C F n T F 5 V H 2 C h d f x Q D x u n 6 e + 0 O e B L Z O D 1 Z U 1 I v E x v 3 M r v I a v I m n m f 1 x Q Z v Y v 9 H k W C 0 4 U / d 2 x l Y l p m M 0 6 f V d L 0 g U q s 7 c V t S / y j 0 i 5 P 6 + U 8 N p D W m R O q c n I r 0 5 T / 6 9 0 x K 8 t d u Q e Q f h X q x h s 9 2 9 n / v A b 0 x G 0 e X c 2 + i 8 4 8 i v T i d X 3 x 3 Q G / k 4 w 9 a z t 3 / U d g X J f j u p z 8 5 o D 3 O u 0 n R m 1 j 6 R 3 F f n M I v 3 0 R V x 9 n Z k 4 i / H H h 2 c Z f 5 R 6 F f l M 5 7 B 6 8 j q u P s z B G 5 V C p H q f q j a M 9 r + P s c P H / z + b 0 X T / f O d j 9 9 8 l W f q t + m R E W + 9 D y L u y + z t i 4 W 1 b K I U v f + j 8 K 8 O H V P X g z E 0 g i m N 1 F Z 1 r + L y Z r 8 j S j F f x Q A x i l + 9 v v 8 P n F 7 d 0 y x S E s U h 7 W L U v R H o V 6 c o i + P z + I U f V o t l Z 6 w c C f Z q i A 9 H C X t j 0 K 7 O G l / 8 o s B 5 + x 4 2 q 6 z s v i B J o y J v G U W 1 R d R c v 8 o y N v Z + X L v z U / s f X n / p x 4 8 f X O 2 u / P 8 9 3 5 9 e v / l i + 9 8 M a C N n 9 y g j T + n g K T O B l T x x l j v 2 c 8 z c j / 7 z u t n e 7 / X z t O d v c 9 / b w R l M e 5 + l T f r s s 0 Q 7 M F r O / 1 p i v J o L a R K t 4 7 n V V 1 X d y m v 0 W T 8 6 5 0 o x T c G e z d T / P T / p x T / 9 r 1 n k V B k P z 1 7 8 f m r 0 9 d f v k 5 / n / T L N 6 / o 5 5 P T F 6 f P z k 7 O v n w 9 G o / H U R J 3 o 7 2 j 3 / v x X f 1 t o y 7 Z x A v a 4 v 9 3 z B + q 9 u P X D z 5 9 / t 2 z 3 R e 3 Y H 7 H + 0 1 6 T B F h X V T 1 g H v y o 7 A w T u g v n z 4 Y I v R l V v 6 j f 0 8 V J + e P 4 s E 4 O b / 6 8 t U g 3 + b 1 Z R a l 5 q c / i v + i 1 P y 9 d 3 e e D F F z 2 h b n 5 G U 4 B / p r K o Z P f x Q J R p 3 r v d P f a y A v d 3 Y y T k / f T f O m S q v 0 b N m s a R 7 I 9 Z s W G d L M 5 G g P e d 9 R 8 v 8 o b I y z / o M n P 3 m D A e T V w T f k W T P p i c p E d 0 6 S L q v 0 C 5 K K N i O u j / P 8 j w L K O N G f v n j 2 Q U S P E v t H 4 W Q 8 n H z z k 5 H 4 5 s x l p N 8 3 i / r p j w L J K K F / Y u f T i C Y / + 8 l + 5 p / W D t + b 6 B 8 Y S / 5 / i + j P 9 l 6 9 2 r v d c s v v s x d J l r z O S l I h Y h / T r S 9 f n X 1 + 9 u L 4 e T R I 3 9 n o l / z 8 J e y 9 / d O I 2 l D C q q d 3 E 2 k 3 + h w / T 0 j r s g y / 1 7 1 n v 8 9 X J 1 + + O n j x / P X L m 3 j 2 x V e n P / l l n K o / m 0 4 F p 0 / C T / 4 / S + X X W E y 9 i Y E 3 0 P l n 0 5 / 4 / x O d f 5 9 n b 4 b o n E 3 X i 3 V J 7 l y U w B v 9 i P 9 v E v g u / 3 v y J Y / l 2 f E J f h y / e Y U f J 6 d E n 1 e v f u / f n 3 8 5 f f 7 m q 7 O n u / G Y U F a 7 T R N t u 7 e J / K b J 4 x d f f f H 7 v z 4 5 f s 6 j x B 8 v X 5 0 y F q d f v C R 6 n L 3 G 7 y + f n / 7 k 6 X N G 6 q s v v u J f n h 9 / / v k r 6 u H x X f n t 8 Y v X X z 1 h v J 8 9 P 3 7 z + + u c P b 7 r / S X f v O 5 8 Z / 4 2 3 9 I E W i i v f / + n Z w z z 9 z p 7 i h f w g 0 h o a L K J O M 4 f e 3 P 8 b C 9 K n E E j 9 v O C O N 8 9 2 3 / 4 4 u l P f f v s y a 0 5 h x X k z w v i / O T L N / u v j g + O j 7 / z I + L s B g P u L M r c k j j s w P z / l T g h 5 7 x 5 9 u z N 3 k 8 + P f v 8 R 8 Q Z s l Y n L 0 5 v q 5 A l X P v / P X H c g H f 2 f + / b i 9 X P M 1 P + b P f l m 9 s T 5 + e H W L E p f 3 D y 5 q d e / t R X v / e 9 n 3 f E u T V x v n w e N + U / v 3 X O d 5 8 + + / T s J 5 4 + O b 4 9 5 / x 8 8 3 M + / 7 3 3 b U h w I 3 F + 3 u m c J 7 / P s 9 u K 1 c + j 2 E o C z 9 / 7 b D / u 5 / z 8 5 h w h z k 8 9 / 6 l b R + X / / 1 b I H x p b / f x w A m + R 7 P p 5 x z n h g H / y O 6 c H u 7 s / 8 d C a 5 x s 5 5 / / X p j y i c 7 7 7 U / d v L 1 Y / j 4 i z O W X x 8 1 y s J B P 4 + R e 3 9 5 B / f i h k J 1 Z f / e S T H 5 n y w d h q / / f 5 U e A Z + j l P 3 5 z t 7 j z / v V + f 3 n / 5 4 j t 2 w D + / i R M R q 5 8 8 f R i 3 V j 9 / i f P 1 n M C f T 4 G n O I H f / b 2 s B b r R W v 3 8 C T z f P x P 4 8 4 l z W O f 8 P r v 3 f m T K B 4 j z f k s z P 4 / C B / G Q v / i 9 X 9 y a O D 8 / P G S 2 V s e v H 3 z 6 / L t f P n 3 w I 7 H 6 J q z V z y O x k t j q 5 O T 2 O e T / X x M n F j 6 8 + c n 4 0 s z P X 1 P u d M 7 v v b v z 5 L b E + f m k c 8 R a 3 f t 9 f u q 2 x P l 5 w j n W Q / 6 J n d 2 D / 8 + Y 8 h 8 S c b z A 8 + X x 2 W 0 5 5 + e J W H 0 9 4 v x 8 E q u 9 Z 1 / + P g + / 8 9 1 v v 7 4 t c X 7 E O Z v 8 n J 8 f K Y u v S Z z / X z u B H 0 q c n x + B p 2 f K H / x e P w o 8 h 5 z A h / e / + y M P e S j w / H 1 + r 9 3 b J 7 t + / o i V h g / H x z / K I Q 9 G 5 U O L e j 9 / T b k T q z d v n t 5 6 U e / / 3 5 z z P q s P P 7 8 5 R 9 e t v v q 9 7 9 2 a O D 8 / n E C P O G c P 4 / m c n + f W S n L I P / n k 9 m L 1 8 4 c 4 G p V / 5 6 s v b 0 2 c / 1 / r H D f g 7 7 x + t v d 7 7 T z d 2 f v 8 9 9 6 P J 9 h / f u s c E a v X B 9 / + k S l / b z / n 5 7 f O + c k 3 z 5 6 9 2 f v J 7 3 y 1 8 y P i D I Q P P 7 H z 6 e 0 5 5 + e H Q v 5 6 K 5 4 / n 1 I W E p X / 1 O / 1 6 t a c 8 / 9 r s Q r 9 n K f P P j 3 7 i a f f f n 7 7 R b 3 / X 4 v V h 4 Y P P 9 / 8 n J / 8 v Q 9 O b 6 t z f t 7 5 O T 9 5 + v B H T u A Q c X 7 q 3 k 6 c c 7 4 5 n f P / W e I 8 2 3 3 5 5 v Z + z s 8 P n c O L e s e v H 3 z 6 / L t n u 3 F r 9 f N O r N 7 H C f z 5 7 e f c k E P + e c c 5 M S f w y f H t c 8 g / f 5 x A t V b P f + p H a d I I 5 5 z t P 3 z x 9 K e + f R Z f K / 9 5 T p y 9 j T n k n 9 8 6 R 6 P y z 7 + 4 v c 7 5 e e T n 3 H v x d O 9 s 7 / T 3 + p E T O G i t 9 n + f 7 9 y a O D 9 / r B W n L H 5 i 5 8 H v 9 e B H O m d I I X / 3 2 6 9 / x D n v a 8 p / f u e Q l T h P P r 1 9 D v n n j 0 I W U / 7 w 5 M F P / o h z 3 j f Z 9 f O c O M I 5 Z 9 9 5 9 i P i v G 8 O + e e 3 t f p J W S v / i f u / 1 4 8 4 5 x t Q y D + P n E A R q + / + 1 P 3 b i 9 X P n 5 S F E O f 1 w b d v v W 7 1 8 0 S s 3 O r D 7 / 3 0 x Y + s 1 W A + 5 9 7 v c / u 1 8 p 9 H 1 m q z Q v 4 R c Y h z 3 j y M p y x + n s d W P / m d 0 4 P d 3 Z 9 4 a A d 8 I 3 F + v l m r r 3 7 y y c C i 3 s 9 v P + e 9 P e S f J 8 R x p v y 7 Z 7 s v b k u c n y e m 3 K 0 + 7 J 6 8 i K c s f q R z N n j I P 3 + J 8 z X X r X 5 + E M f p k d 1 P f z J u r X 7 e E c c N + D u v n + 3 9 X j t P d / Y + / 7 3 3 r Q X 6 + U 2 c 9 z H l P 7 / D B 1 7 x f P l T T 3 6 f e F T + 8 z x 8 k N j q p 3 6 v 2 6 9 b / f z h n P d f f f h 5 4 i F / z d W H n 0 d i x d y w s / 9 7 3 z p N + v O O c 3 7 v s / 3 b h w 8 / j z j n / T O B P 4 + I 8 / 5 + z s 8 j 4 r B Y / T 6 / 1 + 6 P d M 4 3 w j k / j 8 I H S V m 8 + j y u k H + e c 8 7 7 K + S f R 5 w j 4 c P x 8 X d u y z k / / 9 K k Z 7 / P 7 3 N r z v l 5 F F u x z v n u 5 w 9 u v T T z 8 4 R z O G W x 9 + z L 3 + f h d 7 7 7 7 d e 3 5 p y f R z p H A s / f + + D 2 4 c P P I 7 E S P + f p 2 e e 3 J s 7 P M 8 5 5 t v P i u 7 f 2 c 3 4 + 6 R x J k 5 4 9 / K l b c 8 7 / 5 8 X q 9 s R 5 + u z T s 5 9 4 u v / 7 x P 2 c H w W e 7 x c + / D w S q x t y y D 9 / x e p r e s g / f 8 T q u 2 f 7 D 1 8 8 / a k n n 8 a X Z n 6 e R + X v v / r w 8 8 j P E Z 1 z / 7 t P b k 2 c n x 8 6 5 x Z O 4 M 9 v n f P + U f n P J 5 0 j y a 4 v f u 8 X t y X O z y c / 5 7 1 X P H + + E e f 0 u z 9 1 / / b W 6 u e Z Q j 5 9 c / w s r n N + n p v y 9 0 5 Z / H x S y D z g 3 U 9 / 8 v a c 8 / P H l G s O + S c + P f g R 5 / Q D z + P X D z 5 9 / t 2 v v r x 1 b P X z z V o 9 2 z t 4 f X s P + e e b t f r q 5 O R H x B n 0 k O / 9 P r f P I f 8 8 U s i b E + w / z 3 W O c M 5 P / V 6 3 V s g / n 6 y V p E l P X v x I 5 z B x 3 I C / 8 / r Z 3 u + 1 8 3 R n 7 / P f e 9 9 y w 4 / E q p t D f v H m J 2 / N O T 8 / Y i t P r H 7 y i 9 u H D z 8 / i H M L P + f n r 0 J 2 x P m p 5 z 9 1 e 8 7 5 / 7 V C / t D V h 5 8 r s f r h E + c G h f z z V 6 y c Q t 4 7 / b 1 + l C a N i N V P f u f 0 Y H f 3 u 7 + X t U A / 4 h w n V k + f f X r 2 E 0 + / / f z F r T n n 5 1 H g u V n n / D w X q 8 0 r n j + / r Z U u z b x 5 + q N F v U G F / B M P r R 7 5 E X H c g N 8 8 e / Z m 7 y e / 8 9 X O j 4 g z Z K 2 e H N + 7 L X F + H p l y 0 T m / 9 9 n + 7 Z N d P z 8 U s l u 3 + r 1 3 d 3 4 U W w 0 F n g f H x 9 + 5 N X F + / v g 5 u v r w 5 P d 5 d m v i / H z j n I d n 3 7 k 9 c X 4 e h Q 9 7 z 7 7 8 f R 5 + 5 z t f f f k j 4 g y Z 8 v 3 f 5 / Y 6 5 + e R W E k O + S e f 3 D 6 2 + n m k k M 8 4 K v / 2 W d y U / / x 1 A j 0 / 5 8 G T W 6 d J f x 6 F D z d E 5 T + / x U q I 8 / v 8 X r s / I s 4 Q c X 7 y 9 z 6 4 f W z 1 / 2 t T 7 g b 8 n d f P 9 n 6 v n a c 7 e 9 + + 9 + x H y a 4 h h f z d s 9 0 f J d g H Y 6 s v n 9 / e C f z 5 o 3 P U z 3 n y 6 a s f E W f I l B 8 / i 3 v I P 3 9 1 z t d c 1 H v P 2 O r / o 8 T x F P K X T x / c l n N + n o Q P b s C 7 L 9 / c 3 g n 8 + c E 5 1 l r 9 x M 7 u w e 3 F 6 u e P K f 8 a m c C f Z 5 z z f n 7 O z w / O 8 V I W T 1 / 8 i H O + i X z O z y d r J e t W b x 7 G T f n P O 8 7 5 w K j 8 5 x H n f I 1 F v Z 8 / s Z W u W 3 3 3 2 6 9 / x D l D s d W T 4 3 u 3 5 p z / X + u c S F T + + t X n t 0 + T / v w Q q 1 s E n j 8 i D h H n q y 9 v n + z 6 / 7 V Y 2 Q E / f X O 2 u / P 8 9 3 5 9 e v / l i + / Y B N a N x P n 5 E T 5 4 K Y t P f / J H a + X f S O D 5 / 2 u x i o U P P / V 7 3 V 7 n / P w Q q 1 s E n j + / x e o n 3 z x 7 9 m b v J 7 / z 1 c 6 P i D P g B P 7 e Z / t x J / D n 9 9 K M E O e 7 P 3 X / 1 l H 5 z z f i P N v Z / 7 1 v v / r w / 2 u x e h 8 n 8 O d 3 V C 5 i 9 V P P f + r 2 T u D P D 1 N + i 0 W 9 n 9 8 6 R x f 1 H v x e P 4 r K B z 3 k z 7 / o J r t + v h P n a 3 r I P 4 9 0 j n j I T 8 8 + / x F x + p x z 7 8 X T v b P d n / w i b q 1 + f i t k M e V v j p / d 3 p T / / 1 r n x J z A N z 9 p H b u f 3 8 Q J O e c n v 3 N 6 s L v 7 E w + t H v m R h 9 z N B A 6 t e P 7 8 1 j k 3 L O r 9 / C a O K O S f / L 0 P b r + o 9 / M j h + x M + d 7 p 7 / W j 2 C o i V n v P v v x 9 H n 7 n u 9 9 + f W v O + f n h B H q x 1 R e / 9 4 s f E W c o t t r d e X J b s f r 5 Z M p F r L 7 z 1 Z e 3 J c 7 P I 5 0 j 1 u r 3 + b 1 2 b 5 9 D / n k n V k 9 f x J 3 A n 3 f E + d D Y 6 v / X x H k f J / D n t 8 7 R 8 O H b z + O m / O c 3 c d T P e f M w n m D / + W 3 K d W n m 0 5 + 8 d S b w 5 w l x n L X 6 7 l d f v v q R Q h 7 K I Z + 8 u H 1 U / v O D O N 5 y 8 L 2 d H x F n M H z 4 i U 8 P f k S c o e X g 3 Y P b R + U / P x L s X 2 / d 6 u e J t f J M + c s 3 t 8 4 E / n + Y O F + L O K e / 9 9 n + r c O H n 0 / E e f 9 M 4 M 8 P n e O t W 3 3 1 e / 9 o a W Y w n / P g y U / e m n N + H i 3 N S P h w t n t 7 s f r 5 Q R w W q 7 P 9 h y + e / t S 3 z + I J 9 p / f O k e s 1 e u D b / 8 o h 8 z E i a R J f 2 L n 0 x 8 R 5 7 3 D h x / 5 O a + O H 9 7 / 7 o 8 W 9 Y Z 0 z l c n J 7 f 2 k H + e + D m e h / z 5 F 7 d 2 A n / e c c 7 v s 3 s v H p X / / F b I X y M T + P P H C f w a f s 7 P N y f w 9 / m 9 d m + d z / n 5 p J A 3 W 6 u f 3 2 K l s d W T T 2 + / b v X z g z i 3 y C H / / N U 5 X s r i y 6 f x t f I f c Q 5 x z q d P v r o 1 c X 5 + c I 5 T y G / e P L 2 9 K f / 5 5 g S + f v X 5 7 a 3 V z y P i v H n 2 7 M 3 e T 3 7 n q 5 0 f E W d o U e / T n 7 z 1 i u f P J y d w c z 7 n 5 z f n f H f v 2 Z e / z 8 P v / M S n B 7 c m z v + v T f m H 5 p D / f 0 2 c m B P 4 1 Z f x 8 O H / F c m u n 2 v i v I + H / P N D 5 3 j L w U 9 f P P s R 5 w Q 6 5 9 l 3 X j / b + 7 1 2 n u 7 s f f v e s 9 v r n J 9 H n M O x 1 d 7 p 7 3 X r Z N f / v z k n t q j 3 4 P f 6 k c 4 Z j M r P f p / f 5 9 b E + f l h y r 1 1 q z c P 4 5 z z 8 z d 8 8 K z V 7 s 7 t w 4 e f R / m c n / z O 6 c H u 7 k 8 8 t H r k R 8 S 5 r c 7 5 e S 5 W Q p y T F / F k 1 8 9 z U 7 4 5 K v 8 R 5 7 y f W P 0 8 4 h x V y N / 9 v a z v c q N C / v + 1 n / M + + Z y f v 2 L l B r z z 4 r u 3 X 3 3 4 e W T K N y e 7 f v 4 S x w a e L 3 / q q 9 / 7 3 m 3 F 6 u e T Q n 7 / R b 3 / X y v k W O B 5 7 / f 5 q R 8 R Z y A T + P n v v W 9 F 5 U d i 1 e W c n / q 9 b r 3 6 8 P P J l G 9 2 A n / + E u d r 5 n N + f q R J n b X 6 7 u c P 9 m 5 N n J 8 / f o 4 Q 5 / f Z v X d 7 4 v z 8 s F Z f L 7 b 6 e W K t v J T F p 0 + + u j X n / P z R O R o + n D 2 M O 4 E f w j n / 3 y e O m u e D 1 z 9 K k 7 4 3 c X 5 + i 9 X 7 c 8 7 P E y f w F s T 5 e W f K P z Q T + P O M O K c / 9 f y n 4 k 7 g z 2 + F / N 2 z / Y c v n v 7 U i z c / e V v i / D z S O d 9 9 + u z T s 5 9 4 u v / 7 f O e 2 x P l 5 x D k q V v d 2 b m 2 t f j 4 R R 5 J d n 3 9 x 6 w T 7 z y O x E s 7 5 6 i e f 3 D 4 q / / n j B H J s 9 R M 7 u w c v f s Q 5 Q 1 H 5 T 3 7 x I 8 4 Z t F b f f n 5 r z v n / t 0 K O J L t e v v i O F Z U b O e f n j 4 e s O u f B 7 / X g R 8 T 5 J h L s P 3 9 0 j h D n z f G z H x F n M L Z 6 8 u m P V j w j n P P m 2 b M 3 e z / 5 n a 9 2 b k u c / 3 9 b q x h x n p 5 9 / i P i 9 M V q 7 9 m X v 8 / D 7 3 z n q y 9 v r X N + H l k r C T z v / T 6 3 X p r 5 e a R z b k h 2 / T y 3 V i J W P / H p w a 2 J 8 / z 1 y 5 8 v x J E V z 6 9 + 7 3 g + 5 0 c 6 h 3 T O 8 X E 8 T f r z n D g S P v z U / Z + 4 r U L + e W L K O Z 9 z / P r B p 8 9 / 7 6 c v n p k B 3 8 g 5 P 3 9 0 j o r V m 4 e 3 j 8 p / f h D H c c 5 3 z 3 b j y a 6 f v 8 T x O O e L 3 / v n Y y b w L v / 7 9 N X Z c 0 b p 5 a u X b 8 5 O X w v R X r 7 6 8 u X p K / k b L + u z S 1 A A 5 C e P n 3 / F Q 7 7 b b b z h 5 b 3 d D 3 l 5 7 0 N e v v c B L 9 / 7 k D H v f 9 D L H 0 K w f Z 9 g z G n y 2 / s B 8 Q n 3 N Y H s 7 v g 0 O P q 9 v x 6 M D y D F 7 k 5 A i t 2 v h 8 A H s N D u z v 4 3 g M D 9 D 0 H g 0 w 9 5 + U H I B B G v 7 e W r n / p 9 v t 6 o D j 4 E s Y c B Y l 8 L g d 1 Q T L 4 e j A / h j d 1 v g D f 2 P k D L 7 H 6 I W t 7 7 c N n e 3 / l w G P e / A R g P v x k Y P j G P T p s 2 m 1 X p L E 9 f F + 0 6 m x b V M n 1 W L L P l t M j r L H 2 a t + m T r 9 d N R 7 l H R P L 1 3 q e f f i 3 Y A T N 9 T T I E P P V 1 Y O z i / z e N 8 d m 9 F y d f f T 3 Y N 9 P v 6 6 k 0 w A 5 s 5 k / 9 5 K v n v / 8 X L 9 H h 1 4 E V K I e f e n b 2 + x t w v / 9 P 7 O w c f A 3 m A V D f k h w d P / 3 J 7 / w + L 7 7 8 i a / O v v x 6 0 H z T A m h f P j t 9 9 e r 0 1 d c D F p q a / b s 7 9 + / u s e / 3 d Y D 5 t u V o 9 9 O 7 u z s E b P c g 3 X 3 4 a H / v 0 f 1 7 X w 9 q Y H R + d i R 8 t + N p e 5 R I d w n z h 4 9 2 v h 7 y u 4 F M 0 W S d / e T Z 6 e / z 6 v j r A Q v d q j 2 H 4 s 6 j v U 8 f 7 T 3 4 e l A 7 L u e 9 M c 3 Z B l B 3 b d z y k 8 e v B D L / 8 p M v j r 8 g 6 T t + 9 f s D L r 2 P v 9 G G I i Q x s / z b 4 5 9 8 e f z q N Q V C L + k j / f X x 6 7 P P X x y d P b 7 L P x 9 / + f L N 0 S k l p f D z 8 f M v v 3 t E g 7 z P f I 8 / 8 M n v f / p 7 v y F U P x 3 j G / 6 Y P 3 n 8 7 b P P v w 2 L i p / 4 h C O / L 7 / 7 h r 7 7 z l c v U t s a H + g X v / / z 0 x d H U M H e n / z + G 3 l d f + X P q Z X / 5 + N v v / p 9 T C v + z T Z y f z 3 + S W 3 x k + Y T 9 G X / e P z t 0 + c v f / / j n z w + 4 5 D w i 9 e f / / 4 v O I I 8 + / L J d 1 5 8 c b T z 7 O z 1 y U s I t 3 7 A o z / 5 4 u X R 7 7 X v U 4 U / k r n a M C t 7 3 / S s 7 D N P h r O y u 4 d Z 2 b / d r D w 9 O 0 l t 6 / + / z I q l y u Z Z 2 X n 9 + 5 9 8 + c V L + u f p 6 e 9 / C 4 F 5 f f u p + f z 0 i 5 P O v N i P b p y T z 6 s J 6 d c y P R U 9 + 0 U x n V f Z 9 B / 9 i 5 f R S d r / f + 0 k W e L 2 p s k 6 3 T w Z d / n f b x + / e P o c + g 8 S p X 8 8 f v 3 m + A 3 9 e E P J p d / / J 7 4 6 f f X 7 A E X v r 8 d n L 1 5 + 9 e Y L 6 u M I h t T + I e m g 5 2 e v G f + T r 1 7 9 X j + F X 1 6 / e g p 4 E N z t n Q f b e 2 Q v 9 a P H x E 1 n P 0 n s Q + q V f 3 v 8 + q u X l N p 6 / f r 3 / 4 L + O f 7 8 1 E J 7 / d U X n I H 6 / V 9 9 + d 3 X 4 J P w A / f 9 y Z f P v / r i R d j E f P b 4 K y L 0 7 3 9 8 8 u b s J 0 / 5 P U D 2 P 9 O G + P j F 7 3 / y b W K 7 3 / / L F 9 I D k a D 7 k d + G 3 u y 2 4 Y + o z e s 3 r 7 4 6 s S / t o k 3 4 k d + G X w r b C J z X 3 6 Z Z f P o l p f Z O X 7 w B f d 4 c M 1 0 6 H x 8 r u c K P i d r S G j B 3 f 3 / D K 8 M O f d h Q 3 t v b 9 N 6 z v V e v 9 v Q 9 2 9 D 0 9 / r s 6 e 9 / 9 u L p 6 e 9 9 Z J r 4 n 5 l W l O 3 E h 8 / O f m 8 Q s v + h w c K 9 u W s 7 7 E L b i 0 E L P n w M m m C y X n w u W d X T 7 1 q W O H t B b s D Z U / 7 1 9 Y s v 3 1 B + 8 8 3 v w 1 J 7 T L T 8 f W j a X p 0 h 3 P D / R B / M 0 3 d f n Z K Y v C Z 9 Q Y z 8 1 X P 6 + c X x 7 / 3 7 M x b y C / / 9 + 5 i / f x 9 + Q x q S w / H s G f p 5 9 R M / i R 8 i b j F / X A W R f / z + 5 F x 9 1 z b n v 3 7 / N 6 r c z l 4 8 I y Z 4 E g Q I 9 r P H n 5 + + + O r F G X t F g 2 G P b f O Y 8 r j P S R 6 / O H u T v m u K R 8 u i / O y j t l 7 n H 6 E j F r S z L 1 9 g T u z v j 1 9 D 1 5 w d P 3 l + e v L l i z f H Z y 9 O S e f Y X 3 9 / U T g R a G 9 + 7 9 + f O O j 0 5 A 3 e / / 3 Z J 3 s d a X Y 3 C v / u q 9 e v f v / X v z c z P V H 0 J 8 + e 8 q d v O h + 8 + f 3 P S K f B S 5 T m + I v Y I F v k R 6 D e 6 f N T y M 7 v f w / C i A 8 f B 5 4 k N T b + 4 e + j b / F n Z M 1 O z Q t n y 1 n + D v M s v z z + y a x c 9 4 H L p 9 Q o B B n r 4 d U p s f i r 3 / / 4 9 e v T L 5 4 8 / 3 0 2 9 / P k 9 N 3 x b F Y s R + l P 5 n V D E c N n D y g J M t 4 b 3 6 N / d 0 b p y b p s 1 3 X + 2 T J f t 3 V W j t K X 6 0 l Z T H + v / P p N 9 T Z f f v Z w 7 9 P s 0 7 2 d g + n k / P 7 B J J t 8 H U x P n h O u m 9 G c V o t x k 6 3 G k 2 K c t + N s m Z X X P 8 j r c Q b U x z S G s z Z f v M n f t a d l v s i X 7 X t h w S J u Z n w z G k H T 3 / / 9 p u X 0 9 y b R u M X M 0 2 i + u n 9 2 / O L 1 T 3 7 1 e + 3 / x O / 9 k B b O T j 6 9 / x O f v n r 1 4 O l 7 d f j 6 2 6 e n b z b 3 9 X m d r e b v B f T p K d y q 3 / / 1 t 4 9 f 3 j y O h 5 8 f v z j 9 v X Y + v / / g 9 3 l 1 c O + 7 z 1 4 + f f 3 w 9 3 m y u 3 / 8 X l 2 + g v L d 3 N f v 9 u 3 f b e / R 7 3 b 2 u + 2 9 F + C n Z 6 9 f P j / + f X 5 / q O S z E 9 L 3 z 9 + c v t r M i K x P 3 g P 0 s y 9 f f X H 8 5 p u F C d X w + 6 t u u E F s f m H Z H v 4 e 7 x Z l e q n C / d H u e O e j N F 9 O K x K c i 8 8 + W r f n 2 7 u f f v R 7 / M K L 9 v A 3 T t D 8 d V 4 X W V n 8 I P f E K S U Q y + Y R q d b P P p q 3 7 e r R 3 b t X V 1 f j q 3 v j q r 6 g M H t n 9 + 7 v / c X z 1 9 N 5 v s i 2 i y W l I Z Z T 0 r 3 m r d n N b 3 0 k C K Q p U H h z v c r x 9 0 n F o F p 8 d t d 8 a B q d P c V f x 1 + 9 + f a X r 7 i B f G C + 5 v G b d 7 4 i m p w X y 3 z G D Y O v Z N B 3 Y 6 P G 1 + / F T 4 T M l 8 / O N o v c + 0 7 2 y f F L G M n N 0 / x 7 D 6 J 5 1 z d H x u S J D d t s 0 L B K + b N m 0 A D 8 P e j 6 I 4 P 2 / 3 W D 9 h P 7 J w + f P 3 n 6 5 e / 1 5 c n 9 7 x w / + Y m f e P n q J 9 8 8 + f T 1 k / f q 8 O f e o N 1 7 9 e 3 X T z 9 / c 3 b 2 5 q u f + r 1 O P 7 3 / 7 Q c / 9 e m b J w 9 e / O R 7 d X k b g / b 5 7 0 a J S z J r S L 2 + B + g f m b T / z 5 u 0 V 6 c v 3 0 C o f m T U v n G j d u 9 n 0 6 j d + 5 F R + / l l 1 B 4 8 3 P + 9 n t 9 / 8 f C n T t 4 8 + P a z l z / 5 + 3 x 5 9 u V P P f m 9 H 7 5 6 r w 5 v Y d R 0 X W 9 o U e + 9 u n s v c / f 7 3 P u 9 f u r b n / 7 U T / 4 + X 5 3 + x H d / n 5 d P f u L z 4 w e / z 7 d / r 9 / r + X t 1 e R t z 9 + J 3 u / c I / 7 w X 4 B 8 Z u / 9 3 G 7 u f z A i V S Z l v M H a U m O O 8 3 e 9 v F 0 d v M n u k 0 / 7 / a f B i M N / L 0 r 0 4 p i W w F 6 S 9 d g + + Y T M X Q H 4 P U v 5 8 t X E v s s s n Z T V 9 + 1 4 o / L / P w J 1 8 9 9 m n P 3 n w x Z u f f P a T + / d e f f n q 1 c n p / U 9 3 H r x 4 P y 1 9 C w P 3 s x y 1 / V 4 / 8 f D 3 e v j 5 / s s n P / n 7 7 P z E T z x 4 8 3 z n 0 3 v f f v b 5 V y f v 1 e V t z N j J 7 7 Z 7 / 9 H v 9 v R 3 w 6 L 9 e 4 A + e X 7 2 E m u j v / d m 8 M + + e v 7 8 9 d l P n X 4 t 2 D d I 3 9 e C / b O h K r 9 J i 4 t V 9 e d Y W f / 9 n 7 4 6 e / 7 8 6 Z f f f X 8 V H I N L + v D 3 f / L 8 y 5 P f i 1 y P 3 + f 5 D U z B O u X s / X j N E o N d G v Y Y b l B L v / d 7 w T 9 + j t V + G s b Z 5 8 c 3 G q b 3 h G 1 w P 6 P F t m 9 m G g 3 E p 2 d f m C V z r L / / b C B t u s A a 7 8 8 m / N f P z 0 5 u 0 v J f r 4 e b O f K 2 Z H / x 1 R d P i P m + f C Z Y 0 1 c g y 2 a c d 7 6 Z o N 0 5 H N 9 0 x B 5 A f g / y / s i V e Q 8 U / t / n y t w 7 f f 3 8 5 O D L L 1 / / 1 P M n v 9 d 3 j x + c f u c 7 X / 5 e z 5 6 / e T 8 7 f Q t X 5 g 0 C n v c C + l 6 u z O l P f f 7 d n 3 r + 7 M 1 P P N v b / 6 n T / a d P X r / 6 9 o u T 5 3 u / z 3 t 1 + S N X p g f 7 R 6 7 M z Y b j R 6 7 M B 5 P 7 / 6 e u z I 9 c m U F X x l 8 i + M Y T M 1 3 g 7 0 H k n 6 8 O z Z v / 3 6 w / / O R P P b 3 / 7 S 9 e P H v 5 n c + f P N 0 9 + f b p k x c v v z h 7 c P a d 9 + r w 5 9 6 n + a m f f L G / d 7 z 7 4 M H z 0 5 N P z 1 7 + P s e f f + f s 4 P m z g 0 / f q 8 v b + D T P f r f d R / j n v Q D / a J X h / 9 2 r D L d c U v + 9 3 z z / / O f 5 k v o H r z D 4 5 m b v Z 9 O W A f h 7 E P R H t u z / 6 7 b s 9 3 7 z 5 b e / + + Y n X p z 8 3 p 8 / O X n + 1 e e v f 6 + f / L 1 P v / P m 9 3 n 9 X h 3 e w p b 9 L C 8 1 f P F 7 f X r 2 / P d 5 9 n T n 3 u / z n Y P P X / 3 E p w 9 f 7 v 8 U m e e f f K 8 u b 2 P L v v O 7 P X z 0 u / 1 e v 9 v D 9 w L 8 I 1 v 2 / 3 1 b 9 u X z 5 1 + R r v / i 9 O e 5 N d s Q V H 5 9 o 7 b / s 2 n U 3 i + T 9 i O j 9 v 9 1 o / b m 9 / l 9 j u / d f 3 r 8 E w + / 8 / z 3 3 n m 9 / + 3 f 6 / T 3 + b 2 O v / v y J 9 6 r w 5 9 7 o / b l w Z P X e 7 / X 7 q d f / F 7 3 d n 6 f Z 6 f 3 f n L n 9 U + 8 / u J z m K j 3 6 P I 2 R u 3 z 3 2 2 X I r R v 0 7 / v B f p H Z u 3 / + 2 b t R y E a Y / e z Y N T u / W w a t X s / M m o / v 4 z a / Z e / 1 / 3 9 J w 8 + f f j t n / j 8 6 f 1 P D 0 5 O n p 6 + + M 6 T F 1 + + V 4 e 3 M G q n p D J m V f q 6 a N f Z l C Y / f V Y s S R 0 V e Z 2 l T / P 3 J O P 7 m L u f + u 5 P P D 2 7 9 + y n n n 7 7 / v 7 O 3 v O z 7 3 5 1 + u a L 7 / w + P / H m v b q 8 j b l 7 8 b v t P 8 I / 7 w X 4 R 8 b u / 9 3 G 7 i c z Q o U S 5 h u M 3 U 8 e v / r J 4 + d f n f 7 + P 0 W / / f 4 7 O z t 7 N 5 k 9 0 m n / / z R 4 3 2 h O c v f T n 0 V L B + D v Q d A f W b r 3 V N H / r 7 N 0 P / G d k y 9 O X u 6 e f n f v w e f f f v L V q 5 / 6 v Z 9 / d + f + d + 5 / 8 V 4 d 3 s L S / S y v r 3 3 + / P m D Z z v H X / z U 6 5 3 n 9 5 + / 2 P / 0 J 7 8 8 O N 7 / 8 t X 7 m Z 2 N 9 k z t 2 b d / t 7 1 H v 9 v Z 7 7 b 3 X o B / Z M / + 3 2 3 P b h G 8 k f H 4 9 p e v f h S 6 f e O h 2 9 7 P p k E D 8 P e g 6 4 8 M 2 v / X D d r x 7 / N k 9 / T + 7 3 P 6 6 Z d v f u K 7 D 3 Z 2 v n 3 6 3 d / r 9 K u f e P 7 i v T q 8 h U H 7 W c 5 H P v z 0 y a u T n / z i 7 M H O 0 6 f 3 X 9 4 / O 3 j x 8 C e / 2 D 0 9 e P Z e X d 7 G o H 3 n d 3 u A R b Y H 7 w X 4 R w b t / / M G 7 f U r E s k f L b B 9 8 w Z t d + d n 0 a A B + H v Q 9 U c G 7 f / r B u 3 z l / e / / e D B F 2 / 2 j n + v T 7 + 7 + / n e l 8 / 2 z 8 6 + 8 5 P P 3 8 + x u Y V B + 1 m O 0 B 5 + + + z h w / t E r M + / + + T e l 5 9 + 9 e r L F 3 s / + c W n x 8 M C + P U N 2 k M Y t I f v B f h H B u 3 / 8 w b t 1 Z f P n 3 9 F K v + L H x m 1 b 9 6 o 7 f 1 s G j U A f w + 6 / s i o / X / d q J 3 + 5 E 9 9 + / W D l z / 1 x c H u 7 t O X L 3 7 i + f H p 6 9 f 3 f + L g y X t 1 e A u j 9 r M c p X 3 x 5 c 7 e T / 7 U 3 u / 9 U 9 9 + + u D V k 5 / 4 / P T B d 5 5 9 9 / X v t f f N p x 0 / R 5 T 2 7 R 9 F a T / f j N r r 3 + e r 1 6 c / S j t + 8 w b t 3 s + m Q Q P w 9 6 D r j w z a / 9 c N 2 o P f 6 6 d + 7 5 / 6 / O m 3 9 1 / 8 x M 7 n n + / v n v z E y X c / f 3 J 2 / / 3 4 4 O f e o P 3 E 2 Y u f e P P y / v 6 b 3 a + + + n T / 4 P 6 n u / d f f P 7 7 f L H 3 3 f f q 8 j Y G 7 T u / 2 + 4 u w r T d 9 5 u T H 5 m 0 / 8 + b N I n T f v 8 f B W o / K 3 Z t d + 9 n 0 a 4 B + H v Q 9 f 9 X d u 3 n p V 0 7 + e 6 3 9 3 / v 4 9 / 7 9 3 r 9 6 a v 7 3 7 3 3 + x x 8 + e L l y e m T s + f v 1 + E t 7 N r P c v Z x Z 2 d / 9 9 W r s 9 2 H T + / / 1 L M 3 T 5 + c P D / 4 7 v F P f u f N + w W c P 7 J r P 7 J r P 7 J r P z d 2 b e 9 n 0 6 7 t / c i u / f y y a 0 9 O X z / 7 7 n d 3 d r 7 8 4 t m r n Z P d h / c e / F 4 / + c W X T / Z e v 1 e H t 7 B r P 8 v x 2 t n v 9 f r 3 3 v / J N x R y f m f n J 3 / y 6 f H B w 4 f P v v 3 m 5 O T F e 3 V 5 G 7 v 2 O V b V v v 2 j V b W f b 1 b t 7 M W z L 0 + + e v I j k / b N m 7 R 7 P 5 s m 7 d 6 P T N r P L 5 P 2 3 d 2 X v 8 / v Q 7 H Z s 9 / r 2 c P v v H 7 6 a v f l d / d 2 X r / 6 9 P 1 S d z / 3 J m 3 3 x a v d h 5 9 / e v b 0 9 z r 9 q e / s f 3 v / 2 y c n z 0 5 / n 5 / 8 v V + + V 5 e 3 M W m / 1 + + 2 9 + h 3 e / 6 7 v Z + g / M i k / X / e p P 0 o U P v Z t G o H P 4 t G 7 e C 9 q P o j m / b / d Z v 2 E 3 v P f u + z r w 4 + / e r T J y d f 7 T / 8 v V 8 + 2 P t 9 3 p y 8 / s 6 3 3 6 v D W 9 i 0 n + X 0 4 5 u v X n 3 n / p v j V z s / 9 Z 3 j n 3 j 4 + b M X e y 9 + n + 9 8 + 8 m r / f f q 8 j Y 2 7 T u / 2 w N k H x + 8 F + A f 2 b T / z 9 u 0 1 6 9 I J H 9 k z r 5 5 c / b w Z 9 G c v V 8 y 5 U f m 7 P / r 5 u z 3 2 f 3 q b O / p T 7 7 6 7 r 2 T n 3 z w e 5 / t P v / 0 0 8 / P 9 j 5 9 9 Z P v 1 e H P v T n 7 8 v j L + 8 8 + f f o T L 5 7 f e / P w 4 e u T n / j q b P c n 7 / 8 + z 7 7 5 E O 0 7 v 9 s B z N n 7 + X 0 / M m f / n z d n X 3 z 5 9 P 9 t 4 d n / T + z Z 7 s + i P X s / x f k j e / b / d X v 2 k 1 9 9 / u T 3 / s l X x z 9 x e v z V 2 Z v f 5 6 f u P f 3 q 5 K f O z p 6 d v F e H P / f 2 7 I u X p z / x 9 P Q n v 3 j 4 U 1 + + f P 3 s 7 C d / 6 u W 9 3 + v V 7 r 2 9 J + / V 5 W 3 s 2 e e / 2 6 d Y R f v 0 v Q D / y J 7 9 f 9 6 e U U T 0 7 S 9 f / S g 8 + 8 b N 2 c / m E t r 7 L Q z 8 y J z 9 f 9 2 c v X 7 6 5 e 9 1 8 p P 3 H 3 z 5 / N 5 P v f r 2 0 6 + e / 1 6 v v n 3 2 E 2 9 + 6 v 3 M w M + 9 O d v Z / b 0 e f P r w 1 X d + 8 u z s u 6 9 f / d T O 8 a s v H / x e T 5 / / 3 u 8 X R d 3 O n D 2 A O f t R t v H n m T l 7 / f t 8 9 f r 0 R + b s m z d n 9 3 4 W z d m 9 9 6 L q j 8 z Z / 9 f N 2 e c v n / z e D 1 + d 0 T r T d 5 7 v 3 v 9 9 f u I n D 5 6 + e n N / / y e f v V e H P / f m 7 M u D V 2 + e / l 5 P f + K L n / j O g + O D 7 x 6 8 3 H v z 5 b e / e v r t 9 3 T P b m X O D m D O 3 s 9 O / s i c / X / e n F G 2 8 U f 2 7 G f F n u 3 / L N q z 9 1 w 8 / 5 E 9 e y 8 s / t 9 n z 0 6 / O v v u w Z u H 9 1 6 / f v P s J 7 7 z 9 K v j + 5 9 + + u D k z U + 8 e q 8 O f + 7 t 2 e v P X 3 3 3 8 6 9 e f 3 r v 2 R e / 9 + c / 8 c X v t b v 3 5 b c p Z H t 4 / 7 2 6 v J 0 9 e w h 7 9 n 7 L z D + y Z / + f t 2 d n L 5 5 9 e f L V k 9 P / D x m 0 D c b n / 4 1 2 7 f 7 P o l 1 7 T z 3 w I 7 v 2 X l j 8 v 8 + u / e T v / f T g / o u f v P f t r z 5 9 + e D L k 9 M 3 v 9 e T e 0 9 3 j v 8 / F 6 d 9 9 Z Q k 8 u G 9 3 2 v n q 5 / 6 z t M 3 b 7 5 6 9 f T Z T 3 5 1 8 J 0 3 P / F e X d 7 O r u 3 u w L D t 7 r w X 6 A + z b L c C / S P L 9 r N r 2 V 6 d v n w D o f r / k G V 7 3 + n + u T J p n / 4 s m r R P 3 4 u q P z J p / 1 8 3 a S e / 9 / 3 T n / y 9 f 6 + f u L d 7 + t X p 8 U / u / t T r n Y f 3 f p 8 H B y f v 1 e H / C 0 z a / Q c v z n 7 y y w d f f v H y q / t n + w / O f p + n e w 9 e 3 / u 9 j t + r y 1 u a t F 0 2 a e 8 3 J z 8 y a f + / M G m / 9 5 v n n / / I p H 3 j J u 3 B z 6 J J e 7 8 1 7 x + Z t P + v m 7 T f 5 9 7 O q 4 M v n 7 z 4 z p d f / e S 9 r 5 7 v P / v 0 9 L v f / v L b L z 5 / r w 5 / 7 k 3 a 2 d n n p 1 / s H H / x 5 e t X x z / 1 E 6 + e v v z O 7 u / 1 4 u n v / e D b 7 9 X l b U z a d 3 6 3 T x / 9 b r / X 7 / Z + v t + P D N r / 5 w 3 a 6 9 / n q 5 8 6 P X v z I 3 v 2 j d u z 3 Y c / i w Y N w N + D r j + y a P 9 f t 2 g / 8 f n u 6 7 P 9 g + O f e P D k 8 + / + 3 q 8 e f H v v 8 / s v d 9 7 s f v l e H d 7 C o n 1 e Z 6 v 5 e w F 9 L 4 v 2 8 N v 7 T 7 4 4 + P I n f 5 8 v v 3 r 5 4 q v T + 6 + e / M T B / p t v H x + 8 V 5 e 3 s W i f w 6 J 9 + 0 c W 7 e e b R S M b 8 u 0 v X / 3 I o H 3 j B m 3 v Z 9 O g 7 f 3 I o P 3 8 M m j P 9 r 9 6 + u 2 d 3 / v F 7 7 W 7 / / z N / v P P z 7 7 a + 8 n v P n n 9 5 P 3 0 9 c + 9 Q T t 7 c e / b X + x + 9 e w 7 O 0 + / + + L 0 / r 2 d + 6 e v T o 9 / 7 4 N X 7 9 X l b Q z a d 3 g h 7 f f 6 0 U L a z z u T 9 u r L 5 8 + / e v n 7 k 2 T + a C 3 t m 7 d r u / d / F u 0 a g L 8 H X X 9 k 1 7 4 Z u / Z z a N d 2 v v v k y d n z n / q p J 6 + + / f D B 6 f G z L w + e 3 f / q O 1 + + n 9 K + h V 3 7 W U 4 9 / l 6 / 1 + / 1 b O f 3 e n X w 4 q d + 8 u T h 0 z c / 8 c X u d 7 / 7 5 N 7 D n 3 q / c d z G r v 1 e v 9 v e o 9 / t + e + 2 9 1 6 A f 2 T V / n 9 i 1 d 6 c f f E j o / b N G 7 W 9 n 0 2 j t v c j o / b z y 6 j 9 5 O 9 9 / y e e f v H F T z x 9 c v 8 n H 3 z x b H / n 0 5 / 8 v X a / 3 P 2 9 n 7 1 X h 7 c w a j / L w d q 9 7 / z U d 7 / z + Z c / 8 e l 3 H 3 7 1 8 N 7 9 L 7 6 9 + + q 7 v 9 f J F y f f e a 8 u b 2 P U f r S e 9 v P T q P 1 o P Y 2 x + 1 m w a P d + N i 3 a v R 9 Z t J 9 f F u 3 3 / u 7 z r w 4 + f X j / J z 5 / 8 e n u w 9 3 f + 8 3 J w 0 + / e v r i J 7 9 x i 3 Z K G m N W p a + L d p 1 N a f L T Z 8 W S t F G R 1 1 n 6 N H 9 P M r 6 P r X t w / + H T 3 W 8 / e P X p d 7 7 a / 3 T n 9 3 q 6 + 3 u 9 P H 5 1 8 v K r z 9 + r y 9 v Y u h e / 2 / 1 H + O e 9 A P / I 1 v 1 / 3 t a 9 R 1 o S 4 / n / p 6 m L w f z a N m 7 v w c + i j Q P w 9 y D o j 2 z c e y r n / 9 f Z u K d P 7 v 1 e B 9 9 5 8 v t 8 Z + / g 2 9 9 + e u / 4 3 v 2 d z 7 / 8 8 v O H Z + / V 4 S 1 s 3 M 9 y 1 H b 2 U z / 1 e 3 3 x + f 0 v T 8 5 O v / t 7 n 7 1 8 s / M T J 1 8 c n / 5 e p 7 / P e 3 V 5 G 0 v 2 n d / t A F H b w X s B / p E l + / + 8 J f v i y 6 c / y k P + r E R t u 7 s / i x Z t 9 / 1 U 5 4 8 s 2 v / X L d r n P / n d g 7 P 9 J z v 3 d z 7 9 q Z 3 f + + C 7 e 3 s P z n a / 8 5 2 9 k / f q 8 B Y W 7 W d 5 c e 2 7 D 4 5 3 v v z 0 x X e O X / 7 e b 5 6 d f v H p g y / u f / v T p 0 9 f v d 8 4 b m f R d n d g 0 n Z 3 3 g v 0 j 2 z a / + d t 2 n t E Z / / / s 2 s / 6 3 Z t 7 2 f T r u 2 9 n w L 9 k V 3 7 / 7 x d + 7 2 / 2 H / y n c / f 7 H / + 4 P W X e 5 9 + 9 8 H v c 3 b 8 5 c v 9 v S f v 1 e E t 7 N r P c q T 2 b O + n T n e / + + z J / S + / + H 1 2 f q + z L 3 a / + r 3 2 T 5 8 d P 3 n z X l 3 e x q 5 9 j k j t 2 z + K 1 H 6 + W T W K 1 L 5 6 f f r q R x b t G 7 F o n 7 8 6 e / r 7 7 3 3 D l s w A f Q 8 6 / n y 1 Y J / X x e y 9 u n 8 f 0 / X y P S f h z f G r z 0 / f / P 4 b u t j 9 u b G O 3 7 3 3 U y f 3 X j 5 5 + Z P f e f L g 9 / r 2 T z 7 7 7 o t n v / f n 3 3 n z e 3 3 5 X h 3 e w j q + n u d 5 + 3 7 D e C / z + N 1 7 v / e 9 h 9 / + 7 q e v v v v g 8 9 / n + f M H n + / v v f 6 9 K D P 7 7 L 2 6 v J 1 5 3 K U 1 u e e / 2 8 H 7 h X 1 i v b 6 u 6 o l S / c t X b 3 7 / s 5 M v X 9 w g L e 8 H 9 d t n p 6 9 o M f P b v 8 / P J m g 2 u y 9 f n T 4 7 + 7 1 P v x m D / u L 4 J 8 8 + P / 4 Q 7 R 6 D + k 0 a I T D A V 8 + P v x F Y T 1 + d P X / + + z / 9 8 r s v f v 8 v X / z + N E 8 / + Y 2 A / f b Z 5 9 9 + T v 9 / Q 2 7 c q 6 9 O 3 n z 1 6 v T 3 / 4 L M x j f l y d G E n 5 K W P z n 9 / W m F 4 Z s B e f L 8 7 C U 5 L q e / 9 + Z p f / b V 8 + e v z 3 7 q 9 L 1 m 3 8 C + w W h + L d j H T 7 / z 1 W v I w B k F p c e v T r 8 Z v q A / 3 5 y e 3 C g F t w X 3 9 M v f / 8 W X Z L b I Q X 5 z + v u / + A q c 8 I 2 6 4 a + / / e V 3 i X 2 / Y P e b f J T f X 0 y X + e S b 6 e O r l 6 R p X r / + / V + c f v f 3 f 3 7 2 4 m s o n L v 6 6 + 0 d v 2 8 6 h W G A v g e H / c j x u 2 X 3 7 + P 4 f Y B X 9 v 9 a H / D L B 7 / P T / w + p 5 / u 3 7 9 3 9 t 2 X p 8 + / + + Y n P / 3 u / V c 7 v 9 f T 9 + r w F j 7 g z 3 L m / / d + 9 e L p A f H g m + 9 + 9 f z 0 4 e v 7 O 1 8 d P P z J 3 + v l k w f v 1 e X 7 u I C f v h / o H 7 m A / z 9 1 A d 8 T 5 I 8 8 w R 9 5 g h 7 s b x + / 6 r B X 1 x C c z L O 6 T X f v v z / c 3 z + i l r v Q 3 z 9 x / S P n F W / / f 9 9 5 v f u G f 6 H P X / / + P 3 n 8 6 u z 4 y f N T U i F v j q m j V 0 e P 7 a + / / 7 e P X z x 9 f p p S 0 v r R s i g / + 6 i t 1 5 S T p s 7 e / N 6 / / 5 d P v k O z h v f p / 8 + / O n 0 d a X Y 3 C v + N w Z J R e / X q 9 w 7 + P n t 6 d P z 8 O Z H 4 6 a v j z 3 9 / Q o B + + f I l D e 8 p D R Y d s d b l X 2 h Y n Z c j w E j l E C W / T b N 0 9 u b 3 / + L 4 5 N W X P q y T r C y f Z N O 3 7 w W S / j z B 5 J i x f X 3 k v j h 9 / s a C e f 3 1 4 a g M / f 7 f / f L V 7 / X k y y 9 / L w 8 S z 8 M t Q B g 6 f f c J L A p 9 9 e L r o 2 P Q + P 1 f k m t P f z z 9 G v i 8 + f Y p n N j 3 f u / 1 m 9 / n + e n v / 9 V L r N L / / l D e / j D 2 3 m s Y b 8 g p f E 0 G q w d m 5 7 3 A / D i M s 3 u Z / 3 y v 1 7 8 K X / / q v V 5 / 8 e X v / 9 1 X x 7 4 A 3 Z a S d h Z 5 + O / / P i t K + s A J y g d w u E X m z G e m o 5 O v 7 j 9 9 9 m J n 7 + F 3 H n 7 6 1 Y v v / O R X O z / x + q d e / u S b p + 8 F / C U Z M z J p H z b N C o T f + B r U h s q H W / / 6 7 M X n x M C 0 1 q A S + T V g 0 X o e S f C b s y / I K S F P 7 k v S p L d V U n d D 7 Q x I Z N n Y G J G F P o J q f 3 y 3 + + l j G T v C z k 0 z 4 r X S N 9 7 8 P i 9 P j 7 5 b 1 W 8 n V f X W N O A P H 2 N F W Q T 4 i B j e + w v N P j 8 9 + n 8 A z e 7 c V 5 D i B A A = < / A p p l i c a t i o n > 
</file>

<file path=customXml/itemProps1.xml><?xml version="1.0" encoding="utf-8"?>
<ds:datastoreItem xmlns:ds="http://schemas.openxmlformats.org/officeDocument/2006/customXml" ds:itemID="{CC4B2807-E05D-4471-AD64-E0CDF6D3E615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Table</vt:lpstr>
      <vt:lpstr>Sheet1</vt:lpstr>
      <vt:lpstr>Estado Situacion Financiera Det</vt:lpstr>
      <vt:lpstr>Graph</vt:lpstr>
      <vt:lpstr>Sheet1!Área_de_impresión</vt:lpstr>
      <vt:lpstr>Table!Área_de_impresión</vt:lpstr>
      <vt:lpstr>DF_GRID_1</vt:lpstr>
      <vt:lpstr>DF_NAVPANEL_13</vt:lpstr>
      <vt:lpstr>DF_NAVPANEL_18</vt:lpstr>
    </vt:vector>
  </TitlesOfParts>
  <Company>SAP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 Detallado - LDF.</dc:title>
  <dc:creator>I027330</dc:creator>
  <cp:lastModifiedBy>Suelem Janeth González Rodríguez</cp:lastModifiedBy>
  <cp:lastPrinted>2025-07-28T17:29:18Z</cp:lastPrinted>
  <dcterms:created xsi:type="dcterms:W3CDTF">2006-05-18T10:01:57Z</dcterms:created>
  <dcterms:modified xsi:type="dcterms:W3CDTF">2025-07-29T18:22:18Z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F1_ESFD_LDF.xlsx</vt:lpwstr>
  </property>
  <property fmtid="{D5CDD505-2E9C-101B-9397-08002B2CF9AE}" pid="3" name="_AdHocReviewCycleID">
    <vt:i4>1722966194</vt:i4>
  </property>
  <property fmtid="{D5CDD505-2E9C-101B-9397-08002B2CF9AE}" pid="4" name="_NewReviewCycle">
    <vt:lpwstr/>
  </property>
  <property fmtid="{D5CDD505-2E9C-101B-9397-08002B2CF9AE}" pid="5" name="_EmailSubject">
    <vt:lpwstr/>
  </property>
  <property fmtid="{D5CDD505-2E9C-101B-9397-08002B2CF9AE}" pid="6" name="_AuthorEmail">
    <vt:lpwstr>heike.guder@sap.com</vt:lpwstr>
  </property>
  <property fmtid="{D5CDD505-2E9C-101B-9397-08002B2CF9AE}" pid="7" name="_AuthorEmailDisplayName">
    <vt:lpwstr>Guder, Heike</vt:lpwstr>
  </property>
  <property fmtid="{D5CDD505-2E9C-101B-9397-08002B2CF9AE}" pid="8" name="_PreviousAdHocReviewCycleID">
    <vt:i4>-1215345072</vt:i4>
  </property>
  <property fmtid="{D5CDD505-2E9C-101B-9397-08002B2CF9AE}" pid="9" name="_ReviewingToolsShownOnce">
    <vt:lpwstr/>
  </property>
  <property fmtid="{D5CDD505-2E9C-101B-9397-08002B2CF9AE}" pid="10" name="BExAnalyzer_Activesheet">
    <vt:lpwstr>Estado Situacion Financiera Det</vt:lpwstr>
  </property>
</Properties>
</file>